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a10\share\【新】障害福祉課共有\★2019(H31)～障害福祉事業者G共有\(こう)工賃向上関係\R4（荒井）\04_工賃実績報告\07_国集計\HP掲載用\"/>
    </mc:Choice>
  </mc:AlternateContent>
  <xr:revisionPtr revIDLastSave="0" documentId="13_ncr:1_{65CF4B27-EB88-4515-B58C-C15F03D1C62A}" xr6:coauthVersionLast="36" xr6:coauthVersionMax="36" xr10:uidLastSave="{00000000-0000-0000-0000-000000000000}"/>
  <bookViews>
    <workbookView xWindow="-135" yWindow="210" windowWidth="20115" windowHeight="9045" tabRatio="764" xr2:uid="{00000000-000D-0000-FFFF-FFFF00000000}"/>
  </bookViews>
  <sheets>
    <sheet name="平均工賃（月額）" sheetId="66" r:id="rId1"/>
    <sheet name="平均工賃（時間額）" sheetId="76" r:id="rId2"/>
    <sheet name="施設数" sheetId="60" r:id="rId3"/>
    <sheet name="就労Ａ型（雇用型）" sheetId="73" r:id="rId4"/>
    <sheet name="就労Ａ型（非雇用型）" sheetId="85" r:id="rId5"/>
    <sheet name="就労B型" sheetId="84" r:id="rId6"/>
  </sheets>
  <definedNames>
    <definedName name="_20030502_daicho_saishin" localSheetId="3">#REF!</definedName>
    <definedName name="_20030502_daicho_saishin" localSheetId="4">#REF!</definedName>
    <definedName name="_20030502_daicho_saishin" localSheetId="5">#REF!</definedName>
    <definedName name="_xlnm._FilterDatabase" localSheetId="3" hidden="1">'就労Ａ型（雇用型）'!$A$4:$S$82</definedName>
    <definedName name="_xlnm._FilterDatabase" localSheetId="4" hidden="1">'就労Ａ型（非雇用型）'!$A$4:$R$4</definedName>
    <definedName name="_xlnm._FilterDatabase" localSheetId="5" hidden="1">就労B型!$A$4:$W$209</definedName>
    <definedName name="_xlnm.Print_Area" localSheetId="4">'就労Ａ型（非雇用型）'!$B$1:$R$15</definedName>
    <definedName name="_xlnm.Print_Area" localSheetId="5">就労B型!$A$1:$R$203</definedName>
    <definedName name="_xlnm.Print_Titles" localSheetId="3">'就労Ａ型（雇用型）'!$A:$C,'就労Ａ型（雇用型）'!$1:$4</definedName>
    <definedName name="_xlnm.Print_Titles" localSheetId="4">'就労Ａ型（非雇用型）'!$B:$D,'就労Ａ型（非雇用型）'!$1:$4</definedName>
    <definedName name="_xlnm.Print_Titles" localSheetId="5">就労B型!$B:$D,就労B型!$1:$4</definedName>
  </definedNames>
  <calcPr calcId="191029"/>
</workbook>
</file>

<file path=xl/calcChain.xml><?xml version="1.0" encoding="utf-8"?>
<calcChain xmlns="http://schemas.openxmlformats.org/spreadsheetml/2006/main">
  <c r="E206" i="84" l="1"/>
  <c r="I204" i="84"/>
  <c r="F204" i="84"/>
  <c r="E204" i="84"/>
  <c r="D204" i="84"/>
  <c r="H77" i="73"/>
  <c r="F77" i="73"/>
  <c r="E77" i="73"/>
  <c r="D79" i="73"/>
  <c r="D77" i="73"/>
  <c r="C77" i="73"/>
  <c r="K202" i="84" l="1"/>
  <c r="H202" i="84"/>
  <c r="K201" i="84" l="1"/>
  <c r="H201" i="84"/>
  <c r="K197" i="84" l="1"/>
  <c r="H197" i="84"/>
  <c r="J76" i="73"/>
  <c r="G76" i="73"/>
  <c r="K196" i="84" l="1"/>
  <c r="H196" i="84"/>
  <c r="J75" i="73"/>
  <c r="G75" i="73"/>
  <c r="K193" i="84" l="1"/>
  <c r="H193" i="84"/>
  <c r="J72" i="73"/>
  <c r="G72" i="73"/>
  <c r="J74" i="73" l="1"/>
  <c r="G74" i="73"/>
  <c r="J73" i="73"/>
  <c r="G73" i="73"/>
  <c r="K195" i="84"/>
  <c r="H195" i="84"/>
  <c r="K194" i="84" l="1"/>
  <c r="H194" i="84"/>
  <c r="K192" i="84" l="1"/>
  <c r="H192" i="84"/>
  <c r="K191" i="84" l="1"/>
  <c r="H191" i="84"/>
  <c r="K188" i="84" l="1"/>
  <c r="G188" i="84"/>
  <c r="H188" i="84" l="1"/>
  <c r="G204" i="84"/>
  <c r="K187" i="84"/>
  <c r="H187" i="84"/>
  <c r="K186" i="84" l="1"/>
  <c r="H186" i="84"/>
  <c r="K185" i="84" l="1"/>
  <c r="H185" i="84"/>
  <c r="K184" i="84" l="1"/>
  <c r="H184" i="84"/>
  <c r="K183" i="84" l="1"/>
  <c r="H183" i="84"/>
  <c r="K182" i="84" l="1"/>
  <c r="H182" i="84"/>
  <c r="K181" i="84" l="1"/>
  <c r="H181" i="84"/>
  <c r="J71" i="73" l="1"/>
  <c r="G71" i="73"/>
  <c r="K180" i="84" l="1"/>
  <c r="H180" i="84"/>
  <c r="J70" i="73" l="1"/>
  <c r="G70" i="73"/>
  <c r="K179" i="84"/>
  <c r="H179" i="84"/>
  <c r="K178" i="84" l="1"/>
  <c r="H178" i="84"/>
  <c r="K177" i="84" l="1"/>
  <c r="H177" i="84"/>
  <c r="J69" i="73"/>
  <c r="G69" i="73"/>
  <c r="K176" i="84" l="1"/>
  <c r="H176" i="84"/>
  <c r="J68" i="73"/>
  <c r="G68" i="73"/>
  <c r="J67" i="73" l="1"/>
  <c r="G67" i="73"/>
  <c r="K175" i="84"/>
  <c r="H175" i="84"/>
  <c r="K174" i="84" l="1"/>
  <c r="H174" i="84"/>
  <c r="K173" i="84" l="1"/>
  <c r="H173" i="84"/>
  <c r="J66" i="73" l="1"/>
  <c r="G66" i="73"/>
  <c r="K172" i="84" l="1"/>
  <c r="H172" i="84"/>
  <c r="J65" i="73" l="1"/>
  <c r="G65" i="73"/>
  <c r="K171" i="84" l="1"/>
  <c r="H171" i="84"/>
  <c r="W170" i="84" l="1"/>
  <c r="V170" i="84"/>
  <c r="K170" i="84"/>
  <c r="H170" i="84"/>
  <c r="K169" i="84" l="1"/>
  <c r="H169" i="84"/>
  <c r="R168" i="84" l="1"/>
  <c r="K168" i="84"/>
  <c r="H168" i="84"/>
  <c r="K167" i="84" l="1"/>
  <c r="H167" i="84"/>
  <c r="K166" i="84" l="1"/>
  <c r="H166" i="84"/>
  <c r="J64" i="73" l="1"/>
  <c r="G64" i="73"/>
  <c r="K165" i="84" l="1"/>
  <c r="H165" i="84"/>
  <c r="K164" i="84" l="1"/>
  <c r="H164" i="84"/>
  <c r="K163" i="84" l="1"/>
  <c r="H163" i="84"/>
  <c r="K162" i="84"/>
  <c r="H162" i="84"/>
  <c r="K161" i="84" l="1"/>
  <c r="H161" i="84"/>
  <c r="K160" i="84" l="1"/>
  <c r="H160" i="84"/>
  <c r="K159" i="84" l="1"/>
  <c r="H159" i="84"/>
  <c r="K158" i="84" l="1"/>
  <c r="H158" i="84"/>
  <c r="J157" i="84" l="1"/>
  <c r="H157" i="84"/>
  <c r="K157" i="84" l="1"/>
  <c r="K156" i="84" l="1"/>
  <c r="H156" i="84"/>
  <c r="J63" i="73"/>
  <c r="G63" i="73"/>
  <c r="K155" i="84" l="1"/>
  <c r="H155" i="84"/>
  <c r="J62" i="73" l="1"/>
  <c r="G62" i="73"/>
  <c r="K154" i="84" l="1"/>
  <c r="H154" i="84"/>
  <c r="J61" i="73"/>
  <c r="G61" i="73"/>
  <c r="K153" i="84" l="1"/>
  <c r="H153" i="84"/>
  <c r="K152" i="84" l="1"/>
  <c r="H152" i="84"/>
  <c r="K151" i="84" l="1"/>
  <c r="H151" i="84"/>
  <c r="K150" i="84" l="1"/>
  <c r="H150" i="84"/>
  <c r="K149" i="84"/>
  <c r="H149" i="84"/>
  <c r="K148" i="84" l="1"/>
  <c r="H148" i="84"/>
  <c r="K147" i="84" l="1"/>
  <c r="H147" i="84"/>
  <c r="J60" i="73" l="1"/>
  <c r="G60" i="73"/>
  <c r="K146" i="84" l="1"/>
  <c r="H146" i="84"/>
  <c r="J59" i="73"/>
  <c r="G59" i="73"/>
  <c r="K145" i="84" l="1"/>
  <c r="H145" i="84"/>
  <c r="K144" i="84" l="1"/>
  <c r="H144" i="84"/>
  <c r="K143" i="84" l="1"/>
  <c r="H143" i="84"/>
  <c r="K142" i="84" l="1"/>
  <c r="H142" i="84"/>
  <c r="J58" i="73" l="1"/>
  <c r="G58" i="73"/>
  <c r="J57" i="73"/>
  <c r="G57" i="73"/>
  <c r="K141" i="84" l="1"/>
  <c r="H141" i="84"/>
  <c r="J140" i="84" l="1"/>
  <c r="K140" i="84" s="1"/>
  <c r="H140" i="84"/>
  <c r="K139" i="84" l="1"/>
  <c r="H139" i="84"/>
  <c r="J56" i="73" l="1"/>
  <c r="G56" i="73"/>
  <c r="K138" i="84" l="1"/>
  <c r="H138" i="84"/>
  <c r="J55" i="73" l="1"/>
  <c r="G55" i="73"/>
  <c r="K137" i="84" l="1"/>
  <c r="H137" i="84"/>
  <c r="K136" i="84" l="1"/>
  <c r="H136" i="84"/>
  <c r="J54" i="73" l="1"/>
  <c r="G54" i="73"/>
  <c r="K135" i="84" l="1"/>
  <c r="H135" i="84"/>
  <c r="K57" i="84" l="1"/>
  <c r="H57" i="84"/>
  <c r="K132" i="84" l="1"/>
  <c r="H132" i="84"/>
  <c r="K134" i="84" l="1"/>
  <c r="H134" i="84"/>
  <c r="K133" i="84" l="1"/>
  <c r="H133" i="84"/>
  <c r="K131" i="84" l="1"/>
  <c r="H131" i="84"/>
  <c r="K130" i="84"/>
  <c r="H130" i="84"/>
  <c r="K129" i="84"/>
  <c r="H129" i="84"/>
  <c r="J53" i="73"/>
  <c r="G53" i="73"/>
  <c r="J52" i="73"/>
  <c r="G52" i="73"/>
  <c r="J51" i="73" l="1"/>
  <c r="G51" i="73"/>
  <c r="K128" i="84" l="1"/>
  <c r="H128" i="84"/>
  <c r="K127" i="84" l="1"/>
  <c r="H127" i="84"/>
  <c r="K126" i="84" l="1"/>
  <c r="H126" i="84"/>
  <c r="K125" i="84" l="1"/>
  <c r="H125" i="84"/>
  <c r="K124" i="84" l="1"/>
  <c r="H124" i="84"/>
  <c r="J50" i="73"/>
  <c r="G50" i="73"/>
  <c r="K123" i="84" l="1"/>
  <c r="H123" i="84"/>
  <c r="K122" i="84"/>
  <c r="H122" i="84"/>
  <c r="K121" i="84"/>
  <c r="H121" i="84"/>
  <c r="K120" i="84" l="1"/>
  <c r="H120" i="84"/>
  <c r="K119" i="84"/>
  <c r="H119" i="84"/>
  <c r="J49" i="73"/>
  <c r="G49" i="73"/>
  <c r="J48" i="73" l="1"/>
  <c r="G48" i="73"/>
  <c r="K118" i="84" l="1"/>
  <c r="H118" i="84"/>
  <c r="K117" i="84" l="1"/>
  <c r="H117" i="84"/>
  <c r="K116" i="84" l="1"/>
  <c r="H116" i="84"/>
  <c r="K115" i="84"/>
  <c r="H115" i="84"/>
  <c r="K114" i="84"/>
  <c r="H114" i="84"/>
  <c r="J47" i="73"/>
  <c r="G47" i="73"/>
  <c r="K113" i="84" l="1"/>
  <c r="H113" i="84"/>
  <c r="K112" i="84" l="1"/>
  <c r="H112" i="84"/>
  <c r="K111" i="84" l="1"/>
  <c r="H111" i="84"/>
  <c r="J46" i="73" l="1"/>
  <c r="G46" i="73"/>
  <c r="J45" i="73" l="1"/>
  <c r="G45" i="73"/>
  <c r="K110" i="84" l="1"/>
  <c r="H110" i="84"/>
  <c r="K101" i="84" l="1"/>
  <c r="H101" i="84"/>
  <c r="K84" i="84" l="1"/>
  <c r="H84" i="84"/>
  <c r="K109" i="84" l="1"/>
  <c r="H109" i="84"/>
  <c r="J44" i="73"/>
  <c r="G44" i="73"/>
  <c r="K108" i="84" l="1"/>
  <c r="H108" i="84"/>
  <c r="K107" i="84" l="1"/>
  <c r="H107" i="84"/>
  <c r="J43" i="73"/>
  <c r="G43" i="73"/>
  <c r="K106" i="84" l="1"/>
  <c r="H106" i="84"/>
  <c r="J42" i="73" l="1"/>
  <c r="G42" i="73"/>
  <c r="K105" i="84" l="1"/>
  <c r="H105" i="84"/>
  <c r="K8" i="85" l="1"/>
  <c r="H8" i="85"/>
  <c r="J41" i="73"/>
  <c r="G41" i="73"/>
  <c r="K104" i="84" l="1"/>
  <c r="H104" i="84"/>
  <c r="J40" i="73"/>
  <c r="G40" i="73"/>
  <c r="K103" i="84" l="1"/>
  <c r="H103" i="84"/>
  <c r="K102" i="84" l="1"/>
  <c r="H102" i="84"/>
  <c r="K100" i="84" l="1"/>
  <c r="H100" i="84"/>
  <c r="K99" i="84" l="1"/>
  <c r="H99" i="84"/>
  <c r="P98" i="84" l="1"/>
  <c r="J98" i="84"/>
  <c r="H98" i="84"/>
  <c r="O39" i="73"/>
  <c r="I39" i="73"/>
  <c r="I77" i="73" s="1"/>
  <c r="G39" i="73"/>
  <c r="K98" i="84" l="1"/>
  <c r="J39" i="73"/>
  <c r="K97" i="84" l="1"/>
  <c r="H97" i="84"/>
  <c r="J38" i="73" l="1"/>
  <c r="G38" i="73"/>
  <c r="K96" i="84" l="1"/>
  <c r="H96" i="84"/>
  <c r="K95" i="84" l="1"/>
  <c r="H95" i="84"/>
  <c r="K94" i="84" l="1"/>
  <c r="H94" i="84"/>
  <c r="J37" i="73" l="1"/>
  <c r="G37" i="73"/>
  <c r="K93" i="84" l="1"/>
  <c r="H93" i="84"/>
  <c r="J36" i="73" l="1"/>
  <c r="G36" i="73"/>
  <c r="J35" i="73" l="1"/>
  <c r="G35" i="73"/>
  <c r="K92" i="84" l="1"/>
  <c r="H92" i="84"/>
  <c r="K91" i="84" l="1"/>
  <c r="H91" i="84"/>
  <c r="K90" i="84" l="1"/>
  <c r="H90" i="84"/>
  <c r="K89" i="84" l="1"/>
  <c r="H89" i="84"/>
  <c r="J34" i="73" l="1"/>
  <c r="G34" i="73"/>
  <c r="K88" i="84" l="1"/>
  <c r="H88" i="84"/>
  <c r="K87" i="84" l="1"/>
  <c r="H87" i="84"/>
  <c r="K86" i="84" l="1"/>
  <c r="H86" i="84"/>
  <c r="J33" i="73"/>
  <c r="G33" i="73"/>
  <c r="K85" i="84"/>
  <c r="H85" i="84"/>
  <c r="J32" i="73" l="1"/>
  <c r="G32" i="73"/>
  <c r="K83" i="84" l="1"/>
  <c r="H83" i="84"/>
  <c r="K82" i="84" l="1"/>
  <c r="H82" i="84"/>
  <c r="K81" i="84" l="1"/>
  <c r="H81" i="84"/>
  <c r="J31" i="73"/>
  <c r="G31" i="73"/>
  <c r="K80" i="84" l="1"/>
  <c r="H80" i="84"/>
  <c r="K79" i="84" l="1"/>
  <c r="H79" i="84"/>
  <c r="J30" i="73" l="1"/>
  <c r="G30" i="73"/>
  <c r="H46" i="84" l="1"/>
  <c r="H43" i="84"/>
  <c r="H44" i="84"/>
  <c r="H45" i="84"/>
  <c r="G22" i="73"/>
  <c r="G23" i="73"/>
  <c r="G24" i="73"/>
  <c r="G25" i="73"/>
  <c r="G19" i="73"/>
  <c r="J22" i="73"/>
  <c r="J23" i="73"/>
  <c r="J24" i="73"/>
  <c r="J7" i="73"/>
  <c r="K46" i="84" l="1"/>
  <c r="K45" i="84"/>
  <c r="K44" i="84"/>
  <c r="K78" i="84" l="1"/>
  <c r="H78" i="84"/>
  <c r="K77" i="84" l="1"/>
  <c r="H77" i="84"/>
  <c r="K76" i="84" l="1"/>
  <c r="H76" i="84"/>
  <c r="K75" i="84" l="1"/>
  <c r="H75" i="84"/>
  <c r="K74" i="84" l="1"/>
  <c r="H74" i="84"/>
  <c r="K73" i="84" l="1"/>
  <c r="H73" i="84"/>
  <c r="K72" i="84" l="1"/>
  <c r="H72" i="84"/>
  <c r="K71" i="84" l="1"/>
  <c r="H71" i="84"/>
  <c r="K70" i="84" l="1"/>
  <c r="H70" i="84"/>
  <c r="K69" i="84" l="1"/>
  <c r="H69" i="84"/>
  <c r="K68" i="84" l="1"/>
  <c r="H68" i="84"/>
  <c r="J29" i="73"/>
  <c r="G29" i="73"/>
  <c r="K67" i="84" l="1"/>
  <c r="H67" i="84"/>
  <c r="J28" i="73"/>
  <c r="G28" i="73"/>
  <c r="K66" i="84"/>
  <c r="H66" i="84"/>
  <c r="K65" i="84" l="1"/>
  <c r="H65" i="84"/>
  <c r="K64" i="84" l="1"/>
  <c r="H64" i="84"/>
  <c r="K63" i="84" l="1"/>
  <c r="H63" i="84"/>
  <c r="K62" i="84" l="1"/>
  <c r="H62" i="84"/>
  <c r="K61" i="84" l="1"/>
  <c r="H61" i="84"/>
  <c r="R60" i="84" l="1"/>
  <c r="P60" i="84"/>
  <c r="K60" i="84"/>
  <c r="H60" i="84"/>
  <c r="K59" i="84" l="1"/>
  <c r="H59" i="84"/>
  <c r="K58" i="84" l="1"/>
  <c r="H58" i="84"/>
  <c r="K7" i="85" l="1"/>
  <c r="H7" i="85"/>
  <c r="J27" i="73"/>
  <c r="G27" i="73"/>
  <c r="K56" i="84" l="1"/>
  <c r="H56" i="84"/>
  <c r="K55" i="84" l="1"/>
  <c r="H55" i="84"/>
  <c r="K54" i="84" l="1"/>
  <c r="H54" i="84"/>
  <c r="K53" i="84" l="1"/>
  <c r="H53" i="84"/>
  <c r="J26" i="73" l="1"/>
  <c r="G26" i="73"/>
  <c r="J25" i="73" l="1"/>
  <c r="K52" i="84" l="1"/>
  <c r="H52" i="84"/>
  <c r="K51" i="84" l="1"/>
  <c r="H51" i="84"/>
  <c r="K50" i="84" l="1"/>
  <c r="H50" i="84"/>
  <c r="K49" i="84" l="1"/>
  <c r="H49" i="84"/>
  <c r="K48" i="84" l="1"/>
  <c r="H48" i="84"/>
  <c r="K47" i="84" l="1"/>
  <c r="H47" i="84"/>
  <c r="J16" i="73" l="1"/>
  <c r="G16" i="73"/>
  <c r="K43" i="84" l="1"/>
  <c r="K42" i="84"/>
  <c r="H42" i="84"/>
  <c r="K41" i="84" l="1"/>
  <c r="H41" i="84"/>
  <c r="K40" i="84" l="1"/>
  <c r="H40" i="84"/>
  <c r="J39" i="84" l="1"/>
  <c r="J204" i="84" s="1"/>
  <c r="H39" i="84"/>
  <c r="K39" i="84" l="1"/>
  <c r="J21" i="73" l="1"/>
  <c r="G21" i="73"/>
  <c r="J20" i="73" l="1"/>
  <c r="G20" i="73"/>
  <c r="K38" i="84" l="1"/>
  <c r="H38" i="84"/>
  <c r="K6" i="85" l="1"/>
  <c r="H6" i="85"/>
  <c r="J19" i="73"/>
  <c r="K37" i="84" l="1"/>
  <c r="H37" i="84"/>
  <c r="K36" i="84" l="1"/>
  <c r="H36" i="84"/>
  <c r="K35" i="84" l="1"/>
  <c r="H35" i="84"/>
  <c r="J18" i="73" l="1"/>
  <c r="G18" i="73"/>
  <c r="K34" i="84" l="1"/>
  <c r="H34" i="84"/>
  <c r="J17" i="73" l="1"/>
  <c r="G17" i="73"/>
  <c r="K33" i="84" l="1"/>
  <c r="H33" i="84"/>
  <c r="K32" i="84" l="1"/>
  <c r="H32" i="84"/>
  <c r="J15" i="73" l="1"/>
  <c r="G15" i="73"/>
  <c r="K31" i="84" l="1"/>
  <c r="H31" i="84"/>
  <c r="K30" i="84" l="1"/>
  <c r="H30" i="84"/>
  <c r="K29" i="84" l="1"/>
  <c r="H29" i="84"/>
  <c r="K28" i="84"/>
  <c r="H28" i="84"/>
  <c r="J14" i="73"/>
  <c r="G14" i="73"/>
  <c r="K27" i="84"/>
  <c r="H27" i="84"/>
  <c r="K26" i="84"/>
  <c r="H26" i="84"/>
  <c r="K25" i="84"/>
  <c r="H25" i="84"/>
  <c r="K24" i="84"/>
  <c r="H24" i="84"/>
  <c r="K23" i="84"/>
  <c r="H23" i="84"/>
  <c r="K22" i="84"/>
  <c r="H22" i="84"/>
  <c r="K21" i="84"/>
  <c r="H21" i="84"/>
  <c r="K20" i="84"/>
  <c r="H20" i="84"/>
  <c r="K19" i="84"/>
  <c r="H19" i="84"/>
  <c r="K18" i="84"/>
  <c r="H18" i="84"/>
  <c r="K17" i="84"/>
  <c r="H17" i="84"/>
  <c r="K16" i="84" l="1"/>
  <c r="H16" i="84"/>
  <c r="K15" i="84"/>
  <c r="H15" i="84"/>
  <c r="J13" i="73"/>
  <c r="G13" i="73"/>
  <c r="K14" i="84" l="1"/>
  <c r="H14" i="84"/>
  <c r="J12" i="73"/>
  <c r="G12" i="73"/>
  <c r="J11" i="73" l="1"/>
  <c r="G11" i="73"/>
  <c r="K13" i="84" l="1"/>
  <c r="H13" i="84"/>
  <c r="K12" i="84" l="1"/>
  <c r="H12" i="84"/>
  <c r="J10" i="73" l="1"/>
  <c r="G10" i="73"/>
  <c r="J9" i="73" l="1"/>
  <c r="G9" i="73"/>
  <c r="K11" i="84" l="1"/>
  <c r="H11" i="84"/>
  <c r="K10" i="84" l="1"/>
  <c r="H10" i="84"/>
  <c r="J8" i="73"/>
  <c r="G8" i="73"/>
  <c r="K5" i="85"/>
  <c r="H5" i="85"/>
  <c r="G7" i="73"/>
  <c r="K9" i="84" l="1"/>
  <c r="H9" i="84"/>
  <c r="K8" i="84" l="1"/>
  <c r="H8" i="84"/>
  <c r="K7" i="84" l="1"/>
  <c r="H7" i="84"/>
  <c r="K6" i="84" l="1"/>
  <c r="H6" i="84"/>
  <c r="J6" i="73"/>
  <c r="G6" i="73"/>
  <c r="K5" i="84" l="1"/>
  <c r="H5" i="84"/>
  <c r="J5" i="73" l="1"/>
  <c r="G5" i="73"/>
  <c r="A5" i="76" l="1"/>
  <c r="A5" i="66"/>
  <c r="D9" i="85" l="1"/>
  <c r="F6" i="60" l="1"/>
  <c r="H189" i="84" l="1"/>
  <c r="K189" i="84"/>
  <c r="H190" i="84"/>
  <c r="K190" i="84"/>
  <c r="H198" i="84"/>
  <c r="K198" i="84"/>
  <c r="H199" i="84"/>
  <c r="K199" i="84"/>
  <c r="H200" i="84"/>
  <c r="K200" i="84"/>
  <c r="H203" i="84"/>
  <c r="K203" i="84"/>
  <c r="E11" i="85" l="1"/>
  <c r="I9" i="85"/>
  <c r="G9" i="85"/>
  <c r="F9" i="85"/>
  <c r="E9" i="85"/>
  <c r="G6" i="60"/>
  <c r="J9" i="85"/>
  <c r="H6" i="60" l="1"/>
  <c r="J77" i="73"/>
  <c r="B5" i="76" s="1"/>
  <c r="E5" i="76"/>
  <c r="H204" i="84"/>
  <c r="D5" i="66" s="1"/>
  <c r="G77" i="73"/>
  <c r="B5" i="66" s="1"/>
  <c r="K9" i="85"/>
  <c r="C5" i="76" s="1"/>
  <c r="H9" i="85"/>
  <c r="C5" i="66" s="1"/>
  <c r="K204" i="84"/>
  <c r="D5" i="76" s="1"/>
  <c r="E5" i="66"/>
</calcChain>
</file>

<file path=xl/sharedStrings.xml><?xml version="1.0" encoding="utf-8"?>
<sst xmlns="http://schemas.openxmlformats.org/spreadsheetml/2006/main" count="1231" uniqueCount="502">
  <si>
    <t>回収率</t>
    <rPh sb="0" eb="2">
      <t>カイシュウ</t>
    </rPh>
    <rPh sb="2" eb="3">
      <t>リツ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</si>
  <si>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</si>
  <si>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</si>
  <si>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</si>
  <si>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</si>
  <si>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</si>
  <si>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</si>
  <si>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</si>
  <si>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社会福祉法人（社会福祉協議会以外）</t>
  </si>
  <si>
    <t>医療法人</t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</si>
  <si>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</si>
  <si>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</si>
  <si>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</si>
  <si>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</si>
  <si>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全事業所
E</t>
    <rPh sb="0" eb="1">
      <t>ゼン</t>
    </rPh>
    <rPh sb="1" eb="4">
      <t>ジギョウショ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</si>
  <si>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</si>
  <si>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都道府県名
A</t>
    <rPh sb="0" eb="4">
      <t>トドウフケン</t>
    </rPh>
    <rPh sb="4" eb="5">
      <t>メイ</t>
    </rPh>
    <phoneticPr fontId="2"/>
  </si>
  <si>
    <t>就労継続
支援Ａ型
B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</si>
  <si>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
C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</si>
  <si>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回収状況
D</t>
    <rPh sb="0" eb="2">
      <t>カイシュウ</t>
    </rPh>
    <rPh sb="2" eb="4">
      <t>ジョウキョウ</t>
    </rPh>
    <phoneticPr fontId="2"/>
  </si>
  <si>
    <t>各都道府県における
共同受注窓口数
E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</si>
  <si>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報告
事業所数</t>
    <rPh sb="0" eb="2">
      <t>ホウコク</t>
    </rPh>
    <rPh sb="3" eb="6">
      <t>ジギョウショ</t>
    </rPh>
    <rPh sb="6" eb="7">
      <t>スウ</t>
    </rPh>
    <phoneticPr fontId="2"/>
  </si>
  <si>
    <t>報告対象事業所数</t>
    <rPh sb="0" eb="2">
      <t>ホウコク</t>
    </rPh>
    <rPh sb="2" eb="4">
      <t>タイショウ</t>
    </rPh>
    <rPh sb="4" eb="7">
      <t>ジギョウショ</t>
    </rPh>
    <rPh sb="7" eb="8">
      <t>スウ</t>
    </rPh>
    <phoneticPr fontId="2"/>
  </si>
  <si>
    <t>報告対象
事業所数</t>
    <rPh sb="0" eb="2">
      <t>ホウコク</t>
    </rPh>
    <rPh sb="2" eb="4">
      <t>タイショウ</t>
    </rPh>
    <rPh sb="5" eb="8">
      <t>ジギョウショ</t>
    </rPh>
    <rPh sb="8" eb="9">
      <t>スウ</t>
    </rPh>
    <phoneticPr fontId="2"/>
  </si>
  <si>
    <t>報告対象
事業所数</t>
    <rPh sb="0" eb="2">
      <t>ホウコク</t>
    </rPh>
    <rPh sb="2" eb="3">
      <t>タイ</t>
    </rPh>
    <rPh sb="3" eb="4">
      <t>ゾウ</t>
    </rPh>
    <rPh sb="5" eb="8">
      <t>ジギョウショ</t>
    </rPh>
    <rPh sb="8" eb="9">
      <t>スウ</t>
    </rPh>
    <phoneticPr fontId="2"/>
  </si>
  <si>
    <t>令和３年度各事業所種別平均工賃（賃金）一覧（月額）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8">
      <t>チンギン</t>
    </rPh>
    <rPh sb="19" eb="21">
      <t>イチラン</t>
    </rPh>
    <rPh sb="22" eb="24">
      <t>ゲツガク</t>
    </rPh>
    <phoneticPr fontId="2"/>
  </si>
  <si>
    <t>令和３年度各事業所種別平均工賃（賃金）一覧（時間額）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</si>
  <si>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</si>
  <si>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青森県</t>
    <rPh sb="0" eb="3">
      <t>アオモリケン</t>
    </rPh>
    <phoneticPr fontId="2"/>
  </si>
  <si>
    <t>株式会社レッドコンパス</t>
  </si>
  <si>
    <t>F3</t>
  </si>
  <si>
    <t>社会福祉協議会</t>
  </si>
  <si>
    <t>特定非営利活動法人おおぞら</t>
  </si>
  <si>
    <t>ハーモニー作業所</t>
  </si>
  <si>
    <t>就労継続支援Ｂ型サービス費（Ⅰ）又は就労継続支援Ｂ型サービス費（Ⅱ）</t>
  </si>
  <si>
    <t>一般社団法人つかさ会</t>
  </si>
  <si>
    <t>アルバ</t>
  </si>
  <si>
    <t>株式会社　エフォート</t>
  </si>
  <si>
    <t>○</t>
  </si>
  <si>
    <t>社会福祉法人　聖康会</t>
  </si>
  <si>
    <t>サポートセンターさくら</t>
  </si>
  <si>
    <t>社会福祉法人シオン福祉会</t>
  </si>
  <si>
    <t>待望園</t>
  </si>
  <si>
    <t>シニアネット弘前</t>
  </si>
  <si>
    <t>ジョイネット大町</t>
  </si>
  <si>
    <t>特定非営利活動法人つがるしあわせ工房</t>
  </si>
  <si>
    <t>つがるしあわせ工房</t>
  </si>
  <si>
    <t>有限会社サンライズ</t>
  </si>
  <si>
    <t>トライアルセンターあさひ</t>
  </si>
  <si>
    <t>株式会社エール</t>
  </si>
  <si>
    <t>にじのいろ</t>
  </si>
  <si>
    <t>ニューフォレスト株式会社</t>
  </si>
  <si>
    <t>青森事業所</t>
  </si>
  <si>
    <t>愛心会</t>
  </si>
  <si>
    <t>ハート・ツリー</t>
  </si>
  <si>
    <t>愛心福祉会</t>
  </si>
  <si>
    <t>やましろ作業所</t>
  </si>
  <si>
    <t>合同会社ワークス</t>
  </si>
  <si>
    <t>社会福祉法人弘前久栄会</t>
  </si>
  <si>
    <t>就労継続支援Ａ型事業所みのり</t>
  </si>
  <si>
    <t>就労継続支援Ｂ型事業所ひかり</t>
  </si>
  <si>
    <t>社会福祉法人 青森県コロニー協会</t>
  </si>
  <si>
    <t>指定障害福祉サービス事業所　青森コロニーソレイユ</t>
  </si>
  <si>
    <t>指定障害者支援施設　青森コロニーセンター</t>
  </si>
  <si>
    <t>有限会社大裕</t>
  </si>
  <si>
    <t>ココア</t>
  </si>
  <si>
    <t>チョコ・クッキー八戸</t>
  </si>
  <si>
    <t>就労継続支援Ｂ型サービス費（Ⅲ）又は就労継続支援Ｂ型サービス費（Ⅳ）</t>
  </si>
  <si>
    <t>チョコ・ドーナツ弘前</t>
  </si>
  <si>
    <t>チョコむつ</t>
  </si>
  <si>
    <t>株式・合名・合資・合同会社</t>
  </si>
  <si>
    <t>チョコ・ドーナツ五所川原</t>
  </si>
  <si>
    <t>特定非営利活動法人（NPO）</t>
  </si>
  <si>
    <t>チョコなみおか</t>
  </si>
  <si>
    <t>その他（社団・財団・農協・生協等</t>
  </si>
  <si>
    <t>チョコせんがり</t>
  </si>
  <si>
    <t>チョコこうばた</t>
  </si>
  <si>
    <t>チョコエルム</t>
  </si>
  <si>
    <t>チョコわっとく</t>
  </si>
  <si>
    <t>株式会社 はちのへ東奥朝日ソリューション</t>
  </si>
  <si>
    <t>アクシオ</t>
  </si>
  <si>
    <t>ネクサス</t>
  </si>
  <si>
    <t>ネクサス　ピュア</t>
  </si>
  <si>
    <t>社会福祉法人アルバ</t>
  </si>
  <si>
    <t>福祉ショップ西部</t>
  </si>
  <si>
    <t>一般社団法人つづり</t>
  </si>
  <si>
    <t>六花</t>
  </si>
  <si>
    <t>特定非営利活動法人ドリーム</t>
  </si>
  <si>
    <t>ドリーム</t>
  </si>
  <si>
    <t>特定非営利活動法人ほほえみの会</t>
  </si>
  <si>
    <t>就労継続支援B型事業所プラス</t>
  </si>
  <si>
    <t>社会福祉法人海陽会</t>
  </si>
  <si>
    <t>あすなろクリーナース</t>
  </si>
  <si>
    <t>株式会社エヌソリューション</t>
  </si>
  <si>
    <t>株式会社エフリング</t>
  </si>
  <si>
    <t>エフリング弘前事業所</t>
  </si>
  <si>
    <t>社会福祉法人 松緑福祉会</t>
  </si>
  <si>
    <t>就労継続支援B型事業所 かけはし</t>
  </si>
  <si>
    <t>明星会</t>
  </si>
  <si>
    <t>くいーる作業所・花園</t>
  </si>
  <si>
    <t>特定非営利活動法人ワーカーズコープ</t>
  </si>
  <si>
    <t>ここロード</t>
  </si>
  <si>
    <t>サポートセンター虹</t>
  </si>
  <si>
    <t>サポートセンターあさひ</t>
  </si>
  <si>
    <t>株式会社しあわせ農園</t>
  </si>
  <si>
    <t>ステップしあわせ</t>
  </si>
  <si>
    <t>株式会社シュタインズ</t>
  </si>
  <si>
    <t>就労継続支援ひかり</t>
  </si>
  <si>
    <t>特定非営利活動法人ＪＯＹ</t>
  </si>
  <si>
    <t>就労継続支援A型事業所　響</t>
  </si>
  <si>
    <t>(特非)あいうえおの会</t>
  </si>
  <si>
    <t>就労継続支援センター　ひまわりの家</t>
  </si>
  <si>
    <t>株式会社ふぁーすと</t>
  </si>
  <si>
    <t>株式会社ふぁーすと　八戸事業所</t>
  </si>
  <si>
    <t>株式会社ライブワークス</t>
  </si>
  <si>
    <t>ライブワークス</t>
  </si>
  <si>
    <t>社会福祉法人茜育友会</t>
  </si>
  <si>
    <t>ワークランド茜</t>
  </si>
  <si>
    <t>社会福祉法人　ぶさん会</t>
  </si>
  <si>
    <t>ワーク柿の木苑</t>
  </si>
  <si>
    <t>つかのファーム</t>
  </si>
  <si>
    <t>社会福祉法人・花</t>
  </si>
  <si>
    <t>つがる野工房パッケージセンター</t>
  </si>
  <si>
    <t>ジョブネット</t>
  </si>
  <si>
    <t>合同会社再び</t>
  </si>
  <si>
    <t>就労継続支援B型事業所REPLAY</t>
  </si>
  <si>
    <t>株式会社　アドバンス</t>
    <rPh sb="0" eb="4">
      <t>カブシキガイシャ</t>
    </rPh>
    <phoneticPr fontId="2"/>
  </si>
  <si>
    <t>就労継続支援A型事業所　あどばんす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</si>
  <si>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特定非営利活動法人農楽郷ここ・カラダ</t>
    <rPh sb="0" eb="9">
      <t>トクテイヒエイリカツドウホウジン</t>
    </rPh>
    <rPh sb="9" eb="12">
      <t>ノウラクサト</t>
    </rPh>
    <phoneticPr fontId="2"/>
  </si>
  <si>
    <t>わ</t>
  </si>
  <si>
    <t>特定非営利活動法人ドリーム</t>
    <rPh sb="0" eb="9">
      <t>トクテイヒエイリカツドウホウジン</t>
    </rPh>
    <phoneticPr fontId="2"/>
  </si>
  <si>
    <t>シリウス</t>
  </si>
  <si>
    <t>特定非営利活動法人ビルシャナ</t>
    <rPh sb="0" eb="9">
      <t>トクテイヒエイリカツドウホウジン</t>
    </rPh>
    <phoneticPr fontId="2"/>
  </si>
  <si>
    <t>ビルシャナ</t>
  </si>
  <si>
    <t>株式会社　巧建</t>
    <rPh sb="0" eb="4">
      <t>カブシキカイシャ</t>
    </rPh>
    <rPh sb="5" eb="6">
      <t>タクミ</t>
    </rPh>
    <rPh sb="6" eb="7">
      <t>ケン</t>
    </rPh>
    <phoneticPr fontId="2"/>
  </si>
  <si>
    <t>ふわっち・おくの</t>
  </si>
  <si>
    <t>株式会社エヌソリューション十三日町事業所</t>
    <phoneticPr fontId="2"/>
  </si>
  <si>
    <t>ラボーロ</t>
  </si>
  <si>
    <t>社会福祉法人　七峰会</t>
  </si>
  <si>
    <t>障害者支援施設　旭光園</t>
  </si>
  <si>
    <t>株式会社駒のまほろば</t>
  </si>
  <si>
    <t>就労支援継続B型事業所駒のまほろば</t>
  </si>
  <si>
    <t>社会福祉法人七峰会</t>
  </si>
  <si>
    <t>就労サポートひろさき</t>
  </si>
  <si>
    <t>桐の里</t>
  </si>
  <si>
    <t>障がい者ワークセンター大成</t>
  </si>
  <si>
    <t>特定非営利活動法人ユウアイ</t>
  </si>
  <si>
    <t>就労継続支援B型事業所　心のとも作業所</t>
  </si>
  <si>
    <t>一般社団法人ユニバーサルネット</t>
  </si>
  <si>
    <t>心の里うぐいす</t>
  </si>
  <si>
    <t>株式会社HSS</t>
  </si>
  <si>
    <t>株式会社HSS青森事業所</t>
  </si>
  <si>
    <t>社会福祉法人田面木会</t>
  </si>
  <si>
    <t>障害福祉サービス事業所　田面木の家</t>
  </si>
  <si>
    <t>社会福祉法人平舘福祉会</t>
  </si>
  <si>
    <t>エコル</t>
  </si>
  <si>
    <t>社会福祉法人みちのく福祉会</t>
  </si>
  <si>
    <t>障害福祉サービス事業所　工房「歩み」</t>
  </si>
  <si>
    <t>万陽会</t>
  </si>
  <si>
    <t>ワークいずみ</t>
  </si>
  <si>
    <t>一般社団法人フロイデ</t>
  </si>
  <si>
    <t>工房野の花</t>
  </si>
  <si>
    <t>一般社団法人　陽だまりの会</t>
  </si>
  <si>
    <t>指定就労継続支援A型事業所　はなまるみっけ</t>
  </si>
  <si>
    <t>特定非営利活動法人　来夢の里</t>
  </si>
  <si>
    <t>一般社団法人謙心会</t>
  </si>
  <si>
    <t>就労継続支援Ｂ型事業所　拓</t>
  </si>
  <si>
    <t>COLOR合同会社</t>
  </si>
  <si>
    <t>ルミエール</t>
  </si>
  <si>
    <t>株式会社　JIN　CARE</t>
  </si>
  <si>
    <t>就労継続支援B型　POKA　POKA</t>
  </si>
  <si>
    <t>社会福祉法人あーるど</t>
  </si>
  <si>
    <t>はたらびーた</t>
  </si>
  <si>
    <t>浪岡あすなろ会</t>
  </si>
  <si>
    <t>あづまーる</t>
  </si>
  <si>
    <t>上北地方教育・福祉事務組合</t>
  </si>
  <si>
    <t>公立ぎんなん寮</t>
  </si>
  <si>
    <t>特定非営利活動法人くるみの里</t>
  </si>
  <si>
    <t>障害者サポートセンターくるみの里</t>
  </si>
  <si>
    <t>社会福祉法人　桐紫会</t>
  </si>
  <si>
    <t>こぶしの家</t>
  </si>
  <si>
    <t>青森県コロニー協会</t>
  </si>
  <si>
    <t>セルプステーション青森</t>
  </si>
  <si>
    <t>特定非営利活動法人リンク・障害者の生活と就労を支援するネットワーク</t>
  </si>
  <si>
    <t>就労継続支援事業所ないすらいふ</t>
  </si>
  <si>
    <t>特定非営利活動法人ハートスポット</t>
  </si>
  <si>
    <t>ハートスポット事業所</t>
  </si>
  <si>
    <t>ＮＰＯ法人むつ下北子育て支援ネットワークひろば</t>
  </si>
  <si>
    <t>サポートセンターひろば</t>
  </si>
  <si>
    <t>沖和合同会社</t>
  </si>
  <si>
    <t>就労継続支援B型事業所　ブレイブ</t>
  </si>
  <si>
    <t>株式会社　寛上</t>
  </si>
  <si>
    <t>憩いの広場　まんぷく</t>
  </si>
  <si>
    <t>一般社団法人　みちびき</t>
  </si>
  <si>
    <t>ベア・ハウス</t>
  </si>
  <si>
    <t>みどり野</t>
  </si>
  <si>
    <t>障害福祉サービス事業所　みどりの園</t>
  </si>
  <si>
    <t>社会福祉法人サポートセンター虹</t>
  </si>
  <si>
    <t>やまばと寮</t>
  </si>
  <si>
    <t>特定非営利活動法人</t>
  </si>
  <si>
    <t>特定非営利活動法人ワークハウスとわだ</t>
  </si>
  <si>
    <t>株式会社笑桜会</t>
  </si>
  <si>
    <t>さくらスマイル</t>
  </si>
  <si>
    <t>特定非営利活動法人恵の里</t>
  </si>
  <si>
    <t>Kanとその仲間たちのLoft</t>
  </si>
  <si>
    <t>アイデンド株式会社</t>
  </si>
  <si>
    <t>アイデンド八戸</t>
  </si>
  <si>
    <t>社会福祉法人　桜木会</t>
  </si>
  <si>
    <t>就労支援事業所アバンセ</t>
  </si>
  <si>
    <t>株式会社　エンジェルス</t>
  </si>
  <si>
    <t>社会福祉法人　求道舎</t>
  </si>
  <si>
    <t>おおばこ作業所</t>
  </si>
  <si>
    <t>カシオペア</t>
  </si>
  <si>
    <t>株式会社　さくらの杜</t>
  </si>
  <si>
    <t>さくらの杜</t>
  </si>
  <si>
    <t>有限会社　コマイ</t>
  </si>
  <si>
    <t>せせらぎの里　こうはく</t>
  </si>
  <si>
    <t>株式会社つがるねっと</t>
  </si>
  <si>
    <t>はたらき方研究所りんごの種</t>
  </si>
  <si>
    <t>つながり芸術館バナナの樹</t>
  </si>
  <si>
    <t>特定非営利活動法人ドアドアらうんど・青森</t>
  </si>
  <si>
    <t>就労継続支援B型 ほ・だあちゃ</t>
  </si>
  <si>
    <t>特定非営利活動法人ドリーム工房</t>
  </si>
  <si>
    <t>就労継続支援Ｂ型事業所ドリーム工房</t>
  </si>
  <si>
    <t>株式会社ハニービー</t>
  </si>
  <si>
    <t>self-A・ハニービー八戸</t>
  </si>
  <si>
    <t>養正会</t>
  </si>
  <si>
    <t>ホープフルのぎく園</t>
  </si>
  <si>
    <t>社会福祉法人阿闍羅会</t>
  </si>
  <si>
    <t>ワークショップ大鰐</t>
  </si>
  <si>
    <t>合同会社　健有会</t>
  </si>
  <si>
    <t>就労継続支援Ｂ型事業所縁</t>
  </si>
  <si>
    <t>社会福祉法人　極光の会</t>
  </si>
  <si>
    <t>就労継続支援B型事業所　玄輝門</t>
  </si>
  <si>
    <t>株式会社トーワサポート</t>
  </si>
  <si>
    <t>就労継続支援事業所　情熱</t>
  </si>
  <si>
    <t>心の里グリーンガーデン</t>
  </si>
  <si>
    <t>株式会社レイズ</t>
  </si>
  <si>
    <t>Arch Plus</t>
  </si>
  <si>
    <t>株式会社アールG</t>
  </si>
  <si>
    <t>S・ライン</t>
  </si>
  <si>
    <t>合同会社ふれ愛プラザあおば</t>
  </si>
  <si>
    <t>就労継続支援B型事業所あおば</t>
  </si>
  <si>
    <t>特定非営利活動法人MUGEN</t>
  </si>
  <si>
    <t>就労継続支援B型事業所「夢現」</t>
  </si>
  <si>
    <t>多機能型事業所　エイブル</t>
  </si>
  <si>
    <t>特定非営利活動法人エスペランサ</t>
  </si>
  <si>
    <t>就労継続支援Ａ型事業所「丸山の郷」</t>
  </si>
  <si>
    <t>オリオン</t>
  </si>
  <si>
    <t>社会福祉法人青森県すこやか福祉事業団</t>
  </si>
  <si>
    <t>就労サポートセンター さつき</t>
  </si>
  <si>
    <t>ぬくもりの会</t>
  </si>
  <si>
    <t>エンジェルハウス</t>
  </si>
  <si>
    <t>特定非営利活動法人　ふうあの会</t>
  </si>
  <si>
    <t>ふうあの家</t>
  </si>
  <si>
    <t>社会医療法人松平病院</t>
  </si>
  <si>
    <t>多機能型サービス事業所　ベル・エポック</t>
  </si>
  <si>
    <t>特定非営利活動法人　三本の木</t>
  </si>
  <si>
    <t>就労継続支援A型 フレンド</t>
  </si>
  <si>
    <t>就労継続支援B型 フレンド</t>
  </si>
  <si>
    <t>つがる三和会</t>
  </si>
  <si>
    <t>障害福祉就労継続支援（A型）三和の里</t>
  </si>
  <si>
    <t>社会福祉法人　清慈会</t>
  </si>
  <si>
    <t>森の菜園・たっこ</t>
  </si>
  <si>
    <t>社会医療法人　松平病院</t>
  </si>
  <si>
    <t>指定障害福祉サービス事業所　カフェレストラン茶居花</t>
  </si>
  <si>
    <t>一般社団法人日々木の森</t>
  </si>
  <si>
    <t>農園カフェ日々木</t>
  </si>
  <si>
    <t>恩和会</t>
  </si>
  <si>
    <t>農工園千里平</t>
  </si>
  <si>
    <t>一般社団法人　禾倫</t>
  </si>
  <si>
    <t>八戸グリーンプランツ</t>
  </si>
  <si>
    <t>株式会社きりん</t>
  </si>
  <si>
    <t>きりんの里</t>
  </si>
  <si>
    <t>アックス工房</t>
  </si>
  <si>
    <t>株式会社LUCIOLA</t>
  </si>
  <si>
    <t>アリスソリューション八戸</t>
  </si>
  <si>
    <t>特定非営利活動法人法人ドリーム</t>
  </si>
  <si>
    <t>エスペランサ</t>
  </si>
  <si>
    <t>社会福祉法人　信和会</t>
  </si>
  <si>
    <t>クローバーズ・ピア八戸南</t>
  </si>
  <si>
    <t>青森県すこやか福祉事業団</t>
  </si>
  <si>
    <t>就労サポートセンターはくちょう</t>
  </si>
  <si>
    <t>社会福祉法人　北心会</t>
  </si>
  <si>
    <t>クリエイティブサポート　ぷちぶろう</t>
  </si>
  <si>
    <t>就労継続支援Ｂ型事業所　　栄幸園</t>
  </si>
  <si>
    <t>社会福祉法人　健誠会　</t>
  </si>
  <si>
    <t>月見野食房</t>
  </si>
  <si>
    <t>夢工房　月見野</t>
  </si>
  <si>
    <t>楽多</t>
  </si>
  <si>
    <t>清慈会</t>
  </si>
  <si>
    <t>森の菜園</t>
  </si>
  <si>
    <t>道友会</t>
  </si>
  <si>
    <t>青森ワークキャンパス</t>
  </si>
  <si>
    <t>株式会社帆の風</t>
  </si>
  <si>
    <t>五所川原事業所</t>
  </si>
  <si>
    <t>社会福祉法人　共生会</t>
  </si>
  <si>
    <t>多機能型事業所　飛翔食房</t>
  </si>
  <si>
    <t>麺工房　はばたけ</t>
  </si>
  <si>
    <t>社会福祉法人　俊公会</t>
  </si>
  <si>
    <t>宝の杜</t>
  </si>
  <si>
    <t>就労継続支援B型事業所　となみの杜</t>
  </si>
  <si>
    <t>ソーシャルファームエッグス</t>
  </si>
  <si>
    <t>社会福祉法人　抱民舎</t>
  </si>
  <si>
    <t>co na</t>
  </si>
  <si>
    <t>ゆいまある</t>
  </si>
  <si>
    <t>特定営利活動法人</t>
  </si>
  <si>
    <t>障がい者サービスセンターさくら第二</t>
  </si>
  <si>
    <t>合同会社心友</t>
  </si>
  <si>
    <t>みなくる</t>
  </si>
  <si>
    <t>社会福祉法人希望</t>
  </si>
  <si>
    <t>障がい者福祉サービスゆみと就労支援事業所</t>
  </si>
  <si>
    <t>社会福祉法人　互支会</t>
  </si>
  <si>
    <t>就労継続支援Ｂ型事業所ワークハウスサポート</t>
  </si>
  <si>
    <t>ハート</t>
  </si>
  <si>
    <t>特定非営利活動法人　道</t>
  </si>
  <si>
    <t>福祉工房ソレイユ</t>
  </si>
  <si>
    <t>ワークプラザ　ソレイユ</t>
  </si>
  <si>
    <t>トータルサポート・ソレイユ</t>
  </si>
  <si>
    <t>合同会社　小笠原華麗コーポレーション</t>
    <phoneticPr fontId="2"/>
  </si>
  <si>
    <t>就労継続支援Ｂ型事業所はっこう</t>
  </si>
  <si>
    <t>特定非営利活動法人Ｃ－ＦＬＯＷＥＲ</t>
  </si>
  <si>
    <t>就労継続支援Ｂ型C-FLOWER</t>
  </si>
  <si>
    <t>Middle Brow株式会社</t>
  </si>
  <si>
    <t>kura cra</t>
  </si>
  <si>
    <t>くいーるジョナサン</t>
  </si>
  <si>
    <t>特定非営利活動法人　明星会</t>
  </si>
  <si>
    <t>くいーる作業所</t>
  </si>
  <si>
    <t>指定障害者支援施設　青森コロニーリハビリ</t>
  </si>
  <si>
    <t>桜の会</t>
  </si>
  <si>
    <t>障害者サービスセンターさくら</t>
  </si>
  <si>
    <t>合同会社サン・ネット</t>
  </si>
  <si>
    <t>サン・ネット</t>
  </si>
  <si>
    <t>社会福祉法人黒石市社会福祉協議会</t>
  </si>
  <si>
    <t>就労継続支援Ｂ型事業所せせらぎの園</t>
  </si>
  <si>
    <t>社会福祉法人和晃会</t>
  </si>
  <si>
    <t>ふ～どスタジオ八晃園</t>
  </si>
  <si>
    <t>一般社団法人アイループ</t>
  </si>
  <si>
    <t>ほっとワークはぴくる</t>
  </si>
  <si>
    <t>指定管理者　社会福祉法人北心会</t>
  </si>
  <si>
    <t>フレンドリーホーム公立もくもっく</t>
  </si>
  <si>
    <t>ワークキャンパス大鰐</t>
  </si>
  <si>
    <t>株式会社ワースバンク</t>
  </si>
  <si>
    <t>ルミック</t>
  </si>
  <si>
    <t>ルピア</t>
  </si>
  <si>
    <t>社会福祉法人　生活・文化研究所</t>
  </si>
  <si>
    <t>多機能型障害福祉サービス事業所　移山寮</t>
  </si>
  <si>
    <t>社会福祉法人ぶさん会</t>
  </si>
  <si>
    <t>柿の木苑</t>
  </si>
  <si>
    <t>株式会社グリーンハート</t>
  </si>
  <si>
    <t>就労サポートセンターほほ笑み</t>
  </si>
  <si>
    <t>社会福祉法人拓心会</t>
  </si>
  <si>
    <t>就労センターセテップ1</t>
  </si>
  <si>
    <t>株式会社青森福祉支援プラザ</t>
  </si>
  <si>
    <t>障害福祉支援プラザ</t>
  </si>
  <si>
    <t>株式会社太陽ファーム</t>
  </si>
  <si>
    <t>特定非営利活動法人陽だまりの彩苑</t>
  </si>
  <si>
    <t>いろどり</t>
  </si>
  <si>
    <t>特定非営利活動法人どんぐりの家</t>
  </si>
  <si>
    <t>就労支援施設すてっぷ</t>
  </si>
  <si>
    <t>社会福祉法人豊寿会</t>
  </si>
  <si>
    <t>ライブリー妙光園</t>
  </si>
  <si>
    <t>グッジョブ妙光園</t>
  </si>
  <si>
    <t>特定非営利活動法人ピアネット</t>
  </si>
  <si>
    <t>スタジオとまと</t>
  </si>
  <si>
    <t>日中活動支援センターわいわい　就労継続支援B型事業所わいわい</t>
  </si>
  <si>
    <t>社会福祉法人　昭壽会</t>
    <phoneticPr fontId="2"/>
  </si>
  <si>
    <t>社会福祉法人青森市社会福祉協議会</t>
  </si>
  <si>
    <t>指定障害福祉サービス事業所青森うとうの園</t>
  </si>
  <si>
    <t>アイデンド十和田</t>
  </si>
  <si>
    <t>就労継続支援Ａ型事業所「さくら」</t>
  </si>
  <si>
    <t>合同会社ゆめぷらす</t>
  </si>
  <si>
    <t>就労継続支援B型事業所あるふぁNEXT</t>
  </si>
  <si>
    <t>特定非営利活動法人ｔｅａｍ．Ｓｔｅｐ　ｂｙ　ｓｔｅｐ</t>
  </si>
  <si>
    <t>N-STAGE</t>
  </si>
  <si>
    <t>EMPRESS G-roup 合同会社</t>
  </si>
  <si>
    <t>ALIVE</t>
  </si>
  <si>
    <t>株式会社想い工房</t>
  </si>
  <si>
    <t>Omo..iぱれっと</t>
  </si>
  <si>
    <t>特定非営利活動法人
障害者地域生活支援センタ－ぴあ</t>
  </si>
  <si>
    <t>ありすブレッドスタジオ</t>
  </si>
  <si>
    <t>（社福）親泉会</t>
  </si>
  <si>
    <t>障害福祉サービス事業所　こだまの園</t>
  </si>
  <si>
    <t>障害福祉施設ハートランドさくら</t>
  </si>
  <si>
    <t>社会福祉法人　ユートピアの会</t>
  </si>
  <si>
    <t>リヴェールユートピア</t>
  </si>
  <si>
    <t>ジョイフルパークユートピア</t>
  </si>
  <si>
    <t>ワークサポート八晃園</t>
  </si>
  <si>
    <t>社会福祉法人のぞみ会</t>
  </si>
  <si>
    <t>第二のぞみ園</t>
  </si>
  <si>
    <t>特定非営利活動法人豊穣の杜</t>
  </si>
  <si>
    <t>豊穣の杜　作業所</t>
  </si>
  <si>
    <t>一般社団法人　扇会</t>
  </si>
  <si>
    <t>就労継続支援Ｂ型事業所おあしす</t>
  </si>
  <si>
    <t>一般社団法人CozySpace</t>
  </si>
  <si>
    <t>いろりの家</t>
  </si>
  <si>
    <t>アイデンド八戸　就労継続支援Ｂ型事業所</t>
  </si>
  <si>
    <t>特定非営利活動法人あいゆう</t>
  </si>
  <si>
    <t>就労継続支援センターあいゆう工房</t>
  </si>
  <si>
    <t>クリサンサマムコーポレーション株式会社</t>
  </si>
  <si>
    <t>クリサンサマム</t>
  </si>
  <si>
    <t>愛和会</t>
  </si>
  <si>
    <t>ゆきあいの里</t>
  </si>
  <si>
    <t>らいふしふと合同会社</t>
  </si>
  <si>
    <t>就労継続支援A型きらめき</t>
  </si>
  <si>
    <t>一般社団法人心清会</t>
  </si>
  <si>
    <t>就労継続支援Ｂ型事業ロード</t>
  </si>
  <si>
    <t>株式会社みよし農園</t>
  </si>
  <si>
    <t>就労継続支援A型事業所　心結</t>
  </si>
  <si>
    <t>社会福祉法人鶴田町社会福祉協議会</t>
  </si>
  <si>
    <t>就労継続支援事業所　鶴花塾</t>
  </si>
  <si>
    <t>東北赤松福祉会</t>
  </si>
  <si>
    <t>第二ぽぷらのもり太陽</t>
  </si>
  <si>
    <t>ぽぷらのもり太陽</t>
  </si>
  <si>
    <t>社会福祉法人ほほえみ</t>
  </si>
  <si>
    <t>カリフラワー</t>
  </si>
  <si>
    <t>特定非営利活動法人ふれ愛プラザあおば</t>
  </si>
  <si>
    <t>あっとワーク</t>
  </si>
  <si>
    <t>サポートセンターみらい</t>
  </si>
  <si>
    <t>(同)ゆめぷらす</t>
  </si>
  <si>
    <t>あるふぁ</t>
  </si>
  <si>
    <t>（同）ゆめぷらす</t>
  </si>
  <si>
    <t>AlphaGrowth</t>
  </si>
  <si>
    <t>特定非営利活動法人明星会</t>
    <rPh sb="0" eb="9">
      <t>トクテイヒエイリカツドウホウジン</t>
    </rPh>
    <phoneticPr fontId="2"/>
  </si>
  <si>
    <t>株式会社　紘星会</t>
    <phoneticPr fontId="2"/>
  </si>
  <si>
    <t>特定非営利活動法人ふれ愛プラザあおば</t>
    <phoneticPr fontId="2"/>
  </si>
  <si>
    <t>社会福祉法人　楽晴会</t>
  </si>
  <si>
    <t>障害者就労トライアルセンターボイス</t>
  </si>
  <si>
    <t>ｃａｆｅ42</t>
  </si>
  <si>
    <t>社会福祉法人藤聖母園</t>
  </si>
  <si>
    <t>弘前大清水希望の家</t>
  </si>
  <si>
    <t>非営利活動法人サンネット青森</t>
  </si>
  <si>
    <t>チイキサービスセンターSAN Net</t>
  </si>
  <si>
    <t>未来工房合同会社</t>
  </si>
  <si>
    <t>就労継続支援Ｂ型事業所　なないろ</t>
  </si>
  <si>
    <t>合同会社咲花－菜</t>
  </si>
  <si>
    <t>障がい者就労継続支援B型事業所</t>
  </si>
  <si>
    <t>八甲田会</t>
  </si>
  <si>
    <t>就労継続支援B型事業所八甲荘</t>
  </si>
  <si>
    <t>株式会社　佛心</t>
  </si>
  <si>
    <t>就労継続支援B型事業所SUNFLOWER</t>
  </si>
  <si>
    <t>特定非営利活動法人シャーローム</t>
  </si>
  <si>
    <t>シャーローム</t>
  </si>
  <si>
    <t>プレイ</t>
    <phoneticPr fontId="2"/>
  </si>
  <si>
    <t>株式会社　ロイヤルエムズ</t>
  </si>
  <si>
    <t>ジョブタス青森西事業所</t>
    <phoneticPr fontId="2"/>
  </si>
  <si>
    <t>社会福祉法人みやぎ会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</si>
  <si>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多機能型事業所　大石の里</t>
  </si>
  <si>
    <t>社会福祉法人三沢市社会福祉協議会</t>
  </si>
  <si>
    <t>就労継続支援B型事業所ワークランドつばさ</t>
  </si>
  <si>
    <t>合同会社　あかね産業</t>
  </si>
  <si>
    <t>就労継続支援事業所　はる</t>
  </si>
  <si>
    <t>ＨＲＰＳとわだ作業所</t>
  </si>
  <si>
    <t>社会福祉法人　共生の杜</t>
  </si>
  <si>
    <t>多機能型事業所　リナシタ</t>
  </si>
  <si>
    <t>社会福祉法人　誠友会</t>
  </si>
  <si>
    <t>工房あぐりの里</t>
  </si>
  <si>
    <t>株式会社はちのへ東奥朝日ソリューション</t>
  </si>
  <si>
    <t>はちのへ東奥朝日ソリューション　アレスコ</t>
  </si>
  <si>
    <t>社会福祉法人愛生会</t>
    <rPh sb="0" eb="2">
      <t>シャカイ</t>
    </rPh>
    <rPh sb="2" eb="4">
      <t>フクシ</t>
    </rPh>
    <rPh sb="4" eb="6">
      <t>ホウジン</t>
    </rPh>
    <phoneticPr fontId="2"/>
  </si>
  <si>
    <t>社会福祉法人　健誠会　</t>
    <phoneticPr fontId="2"/>
  </si>
  <si>
    <t>一般社団法人ＨＲＰＳとわだ作業所</t>
    <phoneticPr fontId="2"/>
  </si>
  <si>
    <t>株式会社　陽より会</t>
  </si>
  <si>
    <t>陽より会</t>
  </si>
  <si>
    <t>社会福祉法人七戸福祉会</t>
  </si>
  <si>
    <t>多機能型障害福祉サービス事業所城西の杜</t>
  </si>
  <si>
    <t>クローバー作業所</t>
    <rPh sb="5" eb="7">
      <t>サギョウ</t>
    </rPh>
    <rPh sb="7" eb="8">
      <t>ショ</t>
    </rPh>
    <phoneticPr fontId="2"/>
  </si>
  <si>
    <t>社会福祉法人求道舎</t>
    <rPh sb="0" eb="6">
      <t>シャカイフクシホウジン</t>
    </rPh>
    <rPh sb="6" eb="8">
      <t>グドウ</t>
    </rPh>
    <rPh sb="8" eb="9">
      <t>シャ</t>
    </rPh>
    <phoneticPr fontId="2"/>
  </si>
  <si>
    <t>障害者就労継続支援（Ｂ型）事業所「希望」蓬田</t>
  </si>
  <si>
    <t>障害者就労継続支援（Ｂ型）事業所「希望」</t>
  </si>
  <si>
    <t>株式会社セブール</t>
  </si>
  <si>
    <t>就労継続支援Ｂ型事業所フォロー</t>
  </si>
  <si>
    <t>タグボート株式会社</t>
  </si>
  <si>
    <t>すまいるホーム</t>
  </si>
  <si>
    <t>株式会社　活き活き半島</t>
  </si>
  <si>
    <t>コミュニティー作業所あじさい</t>
  </si>
  <si>
    <t>2021.6.1新規</t>
    <rPh sb="8" eb="10">
      <t>シンキ</t>
    </rPh>
    <phoneticPr fontId="2"/>
  </si>
  <si>
    <t>2021.4.1新規</t>
    <rPh sb="8" eb="10">
      <t>シンキ</t>
    </rPh>
    <phoneticPr fontId="2"/>
  </si>
  <si>
    <t>ニューフォレスト桜川事業所</t>
    <phoneticPr fontId="2"/>
  </si>
  <si>
    <t>2021.12.1新規</t>
    <rPh sb="9" eb="11">
      <t>シンキ</t>
    </rPh>
    <phoneticPr fontId="2"/>
  </si>
  <si>
    <t>2021.11.1新規</t>
    <rPh sb="9" eb="11">
      <t>シンキ</t>
    </rPh>
    <phoneticPr fontId="2"/>
  </si>
  <si>
    <t>2021.9.1新規</t>
    <rPh sb="8" eb="10">
      <t>シンキ</t>
    </rPh>
    <phoneticPr fontId="2"/>
  </si>
  <si>
    <t>就労継続支援B型事業所　エフォート</t>
    <phoneticPr fontId="2"/>
  </si>
  <si>
    <t>特定非営利活動法人夢の里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1" eb="12">
      <t>サト</t>
    </rPh>
    <phoneticPr fontId="2"/>
  </si>
  <si>
    <t>就労継続支援A型事業所（雇用型）</t>
    <rPh sb="8" eb="11">
      <t>ジギョウショ</t>
    </rPh>
    <phoneticPr fontId="2"/>
  </si>
  <si>
    <t>就労継続支援A型事業所（非雇用型）</t>
    <rPh sb="8" eb="11">
      <t>ジギョウショ</t>
    </rPh>
    <phoneticPr fontId="2"/>
  </si>
  <si>
    <t>就労継続支援B型事業所</t>
    <rPh sb="8" eb="11">
      <t>ジギョウショ</t>
    </rPh>
    <phoneticPr fontId="2"/>
  </si>
  <si>
    <t>No.</t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</si>
  <si>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</si>
  <si>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</si>
  <si>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定員</t>
    <rPh sb="0" eb="2">
      <t>テイイン</t>
    </rPh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</si>
  <si>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</si>
  <si>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賃金支払総額</t>
    <rPh sb="0" eb="2">
      <t>チンギン</t>
    </rPh>
    <rPh sb="1" eb="2">
      <t>コウチン</t>
    </rPh>
    <rPh sb="2" eb="4">
      <t>シハライ</t>
    </rPh>
    <rPh sb="4" eb="6">
      <t>ソウガク</t>
    </rPh>
    <phoneticPr fontId="2"/>
  </si>
  <si>
    <t>賃金平均額</t>
    <rPh sb="0" eb="2">
      <t>チンギン</t>
    </rPh>
    <rPh sb="1" eb="2">
      <t>コウチン</t>
    </rPh>
    <rPh sb="2" eb="4">
      <t>ヘイキン</t>
    </rPh>
    <rPh sb="4" eb="5">
      <t>ガク</t>
    </rPh>
    <phoneticPr fontId="2"/>
  </si>
  <si>
    <t>新設</t>
    <rPh sb="0" eb="2">
      <t>シンセツ</t>
    </rPh>
    <phoneticPr fontId="2"/>
  </si>
  <si>
    <t>備考</t>
    <rPh sb="0" eb="2">
      <t>ビコウ</t>
    </rPh>
    <phoneticPr fontId="2"/>
  </si>
  <si>
    <t>実施状況</t>
    <rPh sb="0" eb="2">
      <t>ジッシ</t>
    </rPh>
    <rPh sb="2" eb="4">
      <t>ジョウキョウ</t>
    </rPh>
    <phoneticPr fontId="2"/>
  </si>
  <si>
    <t>新規実施</t>
    <rPh sb="0" eb="2">
      <t>シンキ</t>
    </rPh>
    <rPh sb="2" eb="4">
      <t>ジッシ</t>
    </rPh>
    <phoneticPr fontId="2"/>
  </si>
  <si>
    <t>収入の割合（％）</t>
    <rPh sb="0" eb="2">
      <t>シュウニュウ</t>
    </rPh>
    <rPh sb="3" eb="5">
      <t>ワリアイ</t>
    </rPh>
    <phoneticPr fontId="2"/>
  </si>
  <si>
    <t>利用者の割合（％）</t>
    <rPh sb="0" eb="3">
      <t>リヨウシャ</t>
    </rPh>
    <rPh sb="4" eb="6">
      <t>ワリアイ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</si>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</sst>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0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7" fontId="1" fillId="0" borderId="7" xfId="0" applyNumberFormat="1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vertical="center"/>
    </xf>
    <xf numFmtId="177" fontId="1" fillId="0" borderId="12" xfId="0" applyNumberFormat="1" applyFont="1" applyFill="1" applyBorder="1" applyAlignment="1">
      <alignment vertical="center"/>
    </xf>
    <xf numFmtId="177" fontId="1" fillId="0" borderId="13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19" xfId="0" applyNumberFormat="1" applyFont="1" applyFill="1" applyBorder="1" applyAlignment="1">
      <alignment vertical="center"/>
    </xf>
    <xf numFmtId="177" fontId="1" fillId="0" borderId="17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1" fillId="0" borderId="17" xfId="0" applyNumberFormat="1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left" vertical="center" wrapText="1" shrinkToFit="1"/>
    </xf>
    <xf numFmtId="177" fontId="1" fillId="0" borderId="7" xfId="0" applyNumberFormat="1" applyFont="1" applyFill="1" applyBorder="1" applyAlignment="1">
      <alignment vertical="center" shrinkToFit="1"/>
    </xf>
    <xf numFmtId="0" fontId="1" fillId="0" borderId="6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8" borderId="1" xfId="0" applyFont="1" applyFill="1" applyBorder="1" applyAlignment="1">
      <alignment horizontal="left" vertical="center" wrapText="1" shrinkToFit="1"/>
    </xf>
    <xf numFmtId="0" fontId="0" fillId="0" borderId="1" xfId="0" applyFill="1" applyBorder="1">
      <alignment vertical="center"/>
    </xf>
    <xf numFmtId="0" fontId="0" fillId="8" borderId="1" xfId="0" applyFont="1" applyFill="1" applyBorder="1" applyAlignment="1">
      <alignment vertical="center" shrinkToFit="1"/>
    </xf>
    <xf numFmtId="0" fontId="0" fillId="8" borderId="1" xfId="0" applyFont="1" applyFill="1" applyBorder="1" applyAlignment="1">
      <alignment horizontal="left" vertical="center" shrinkToFit="1"/>
    </xf>
    <xf numFmtId="49" fontId="0" fillId="0" borderId="1" xfId="3" applyNumberFormat="1" applyFont="1" applyFill="1" applyBorder="1" applyAlignment="1">
      <alignment horizontal="left" vertical="center" shrinkToFit="1"/>
    </xf>
    <xf numFmtId="49" fontId="1" fillId="8" borderId="1" xfId="3" applyNumberFormat="1" applyFont="1" applyFill="1" applyBorder="1" applyAlignment="1">
      <alignment horizontal="left" vertical="center" shrinkToFit="1"/>
    </xf>
    <xf numFmtId="0" fontId="0" fillId="8" borderId="1" xfId="0" applyFont="1" applyFill="1" applyBorder="1">
      <alignment vertical="center"/>
    </xf>
    <xf numFmtId="0" fontId="0" fillId="8" borderId="1" xfId="0" applyFont="1" applyFill="1" applyBorder="1" applyAlignment="1">
      <alignment horizontal="left" vertical="center" wrapText="1" shrinkToFit="1"/>
    </xf>
    <xf numFmtId="0" fontId="0" fillId="0" borderId="10" xfId="0" applyFill="1" applyBorder="1">
      <alignment vertical="center"/>
    </xf>
    <xf numFmtId="177" fontId="1" fillId="0" borderId="20" xfId="0" applyNumberFormat="1" applyFont="1" applyFill="1" applyBorder="1" applyAlignment="1">
      <alignment horizontal="center" vertical="center" shrinkToFit="1"/>
    </xf>
    <xf numFmtId="0" fontId="0" fillId="0" borderId="20" xfId="0" applyFont="1" applyFill="1" applyBorder="1">
      <alignment vertical="center"/>
    </xf>
    <xf numFmtId="177" fontId="1" fillId="0" borderId="21" xfId="0" applyNumberFormat="1" applyFont="1" applyFill="1" applyBorder="1" applyAlignment="1">
      <alignment horizontal="center" vertical="center" shrinkToFit="1"/>
    </xf>
    <xf numFmtId="0" fontId="0" fillId="0" borderId="22" xfId="0" applyFont="1" applyFill="1" applyBorder="1">
      <alignment vertical="center"/>
    </xf>
    <xf numFmtId="177" fontId="1" fillId="0" borderId="23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9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0" fontId="8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9" fillId="8" borderId="0" xfId="3" applyFont="1" applyFill="1" applyAlignment="1">
      <alignment horizontal="center" vertical="center" shrinkToFit="1"/>
    </xf>
    <xf numFmtId="0" fontId="1" fillId="0" borderId="24" xfId="0" applyFont="1" applyFill="1" applyBorder="1">
      <alignment vertical="center"/>
    </xf>
    <xf numFmtId="177" fontId="1" fillId="0" borderId="19" xfId="0" applyNumberFormat="1" applyFont="1" applyFill="1" applyBorder="1" applyAlignment="1">
      <alignment vertical="center" shrinkToFit="1"/>
    </xf>
    <xf numFmtId="180" fontId="1" fillId="0" borderId="20" xfId="0" applyNumberFormat="1" applyFont="1" applyFill="1" applyBorder="1" applyAlignment="1">
      <alignment horizontal="center" vertical="center" shrinkToFit="1"/>
    </xf>
    <xf numFmtId="180" fontId="1" fillId="0" borderId="23" xfId="0" applyNumberFormat="1" applyFont="1" applyFill="1" applyBorder="1" applyAlignment="1">
      <alignment horizontal="center" vertical="center" shrinkToFit="1"/>
    </xf>
    <xf numFmtId="180" fontId="1" fillId="0" borderId="20" xfId="0" applyNumberFormat="1" applyFont="1" applyFill="1" applyBorder="1">
      <alignment vertical="center"/>
    </xf>
    <xf numFmtId="180" fontId="0" fillId="0" borderId="20" xfId="0" applyNumberFormat="1" applyFont="1" applyFill="1" applyBorder="1">
      <alignment vertical="center"/>
    </xf>
    <xf numFmtId="180" fontId="0" fillId="0" borderId="22" xfId="0" applyNumberFormat="1" applyFont="1" applyFill="1" applyBorder="1">
      <alignment vertical="center"/>
    </xf>
    <xf numFmtId="177" fontId="1" fillId="0" borderId="27" xfId="0" applyNumberFormat="1" applyFont="1" applyFill="1" applyBorder="1" applyAlignment="1">
      <alignment vertical="center" shrinkToFit="1"/>
    </xf>
    <xf numFmtId="180" fontId="1" fillId="0" borderId="23" xfId="0" applyNumberFormat="1" applyFont="1" applyFill="1" applyBorder="1">
      <alignment vertical="center"/>
    </xf>
    <xf numFmtId="180" fontId="0" fillId="0" borderId="29" xfId="0" applyNumberFormat="1" applyFont="1" applyFill="1" applyBorder="1">
      <alignment vertical="center"/>
    </xf>
    <xf numFmtId="177" fontId="1" fillId="0" borderId="29" xfId="0" applyNumberFormat="1" applyFont="1" applyFill="1" applyBorder="1" applyAlignment="1">
      <alignment horizontal="center" vertical="center" shrinkToFit="1"/>
    </xf>
    <xf numFmtId="0" fontId="1" fillId="0" borderId="30" xfId="0" applyFont="1" applyFill="1" applyBorder="1">
      <alignment vertical="center"/>
    </xf>
    <xf numFmtId="0" fontId="8" fillId="0" borderId="24" xfId="0" applyFont="1" applyFill="1" applyBorder="1">
      <alignment vertical="center"/>
    </xf>
    <xf numFmtId="177" fontId="0" fillId="0" borderId="0" xfId="0" applyNumberFormat="1" applyFont="1" applyFill="1" applyBorder="1" applyAlignment="1">
      <alignment vertical="center" wrapText="1"/>
    </xf>
    <xf numFmtId="176" fontId="12" fillId="0" borderId="0" xfId="0" applyNumberFormat="1" applyFont="1" applyFill="1">
      <alignment vertical="center"/>
    </xf>
    <xf numFmtId="0" fontId="14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 shrinkToFit="1"/>
    </xf>
    <xf numFmtId="0" fontId="12" fillId="0" borderId="0" xfId="0" applyFont="1" applyFill="1">
      <alignment vertical="center"/>
    </xf>
    <xf numFmtId="180" fontId="1" fillId="0" borderId="31" xfId="0" applyNumberFormat="1" applyFont="1" applyFill="1" applyBorder="1" applyAlignment="1">
      <alignment horizontal="center" vertical="center" shrinkToFit="1"/>
    </xf>
    <xf numFmtId="177" fontId="1" fillId="0" borderId="31" xfId="0" applyNumberFormat="1" applyFont="1" applyFill="1" applyBorder="1" applyAlignment="1">
      <alignment horizontal="center" vertical="center" shrinkToFit="1"/>
    </xf>
    <xf numFmtId="177" fontId="1" fillId="0" borderId="25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177" fontId="1" fillId="0" borderId="33" xfId="0" applyNumberFormat="1" applyFont="1" applyFill="1" applyBorder="1" applyAlignment="1">
      <alignment vertical="center" shrinkToFit="1"/>
    </xf>
    <xf numFmtId="180" fontId="1" fillId="0" borderId="31" xfId="0" applyNumberFormat="1" applyFont="1" applyFill="1" applyBorder="1">
      <alignment vertical="center"/>
    </xf>
    <xf numFmtId="0" fontId="0" fillId="4" borderId="32" xfId="0" applyFill="1" applyBorder="1" applyAlignment="1">
      <alignment vertical="center" shrinkToFit="1"/>
    </xf>
    <xf numFmtId="177" fontId="0" fillId="4" borderId="32" xfId="0" applyNumberFormat="1" applyFill="1" applyBorder="1" applyAlignment="1">
      <alignment horizontal="center" vertical="center" shrinkToFit="1"/>
    </xf>
    <xf numFmtId="177" fontId="0" fillId="5" borderId="32" xfId="0" applyNumberFormat="1" applyFont="1" applyFill="1" applyBorder="1" applyAlignment="1">
      <alignment horizontal="center" vertical="center" shrinkToFit="1"/>
    </xf>
    <xf numFmtId="177" fontId="7" fillId="5" borderId="32" xfId="0" applyNumberFormat="1" applyFont="1" applyFill="1" applyBorder="1" applyAlignment="1">
      <alignment horizontal="center" vertical="center" shrinkToFit="1"/>
    </xf>
    <xf numFmtId="0" fontId="7" fillId="5" borderId="32" xfId="0" applyFont="1" applyFill="1" applyBorder="1" applyAlignment="1">
      <alignment horizontal="center" vertical="center" shrinkToFit="1"/>
    </xf>
    <xf numFmtId="177" fontId="0" fillId="6" borderId="32" xfId="0" applyNumberFormat="1" applyFont="1" applyFill="1" applyBorder="1" applyAlignment="1">
      <alignment horizontal="center" vertical="center" shrinkToFit="1"/>
    </xf>
    <xf numFmtId="177" fontId="7" fillId="6" borderId="32" xfId="0" applyNumberFormat="1" applyFont="1" applyFill="1" applyBorder="1" applyAlignment="1">
      <alignment horizontal="center" vertical="center" shrinkToFit="1"/>
    </xf>
    <xf numFmtId="0" fontId="7" fillId="6" borderId="32" xfId="0" applyFont="1" applyFill="1" applyBorder="1" applyAlignment="1">
      <alignment horizontal="center" vertical="center" shrinkToFit="1"/>
    </xf>
    <xf numFmtId="177" fontId="0" fillId="4" borderId="32" xfId="0" applyNumberFormat="1" applyFont="1" applyFill="1" applyBorder="1" applyAlignment="1">
      <alignment vertical="center"/>
    </xf>
    <xf numFmtId="177" fontId="0" fillId="10" borderId="3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shrinkToFit="1"/>
    </xf>
    <xf numFmtId="177" fontId="1" fillId="0" borderId="34" xfId="0" applyNumberFormat="1" applyFont="1" applyFill="1" applyBorder="1" applyAlignment="1">
      <alignment horizontal="center" vertical="center" shrinkToFit="1"/>
    </xf>
    <xf numFmtId="179" fontId="0" fillId="11" borderId="33" xfId="0" applyNumberFormat="1" applyFont="1" applyFill="1" applyBorder="1" applyAlignment="1">
      <alignment vertical="center"/>
    </xf>
    <xf numFmtId="179" fontId="0" fillId="11" borderId="8" xfId="0" applyNumberFormat="1" applyFont="1" applyFill="1" applyBorder="1" applyAlignment="1">
      <alignment vertical="center"/>
    </xf>
    <xf numFmtId="179" fontId="0" fillId="11" borderId="14" xfId="0" applyNumberFormat="1" applyFont="1" applyFill="1" applyBorder="1" applyAlignment="1">
      <alignment vertical="center"/>
    </xf>
    <xf numFmtId="177" fontId="16" fillId="0" borderId="0" xfId="0" applyNumberFormat="1" applyFont="1" applyFill="1" applyAlignment="1">
      <alignment vertical="center"/>
    </xf>
    <xf numFmtId="177" fontId="16" fillId="0" borderId="0" xfId="0" applyNumberFormat="1" applyFont="1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 shrinkToFit="1"/>
    </xf>
    <xf numFmtId="0" fontId="0" fillId="8" borderId="2" xfId="0" applyFill="1" applyBorder="1" applyAlignment="1">
      <alignment vertical="center" shrinkToFit="1"/>
    </xf>
    <xf numFmtId="0" fontId="0" fillId="8" borderId="1" xfId="0" applyFill="1" applyBorder="1" applyAlignment="1">
      <alignment vertical="center" shrinkToFit="1"/>
    </xf>
    <xf numFmtId="0" fontId="0" fillId="8" borderId="2" xfId="0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0" fillId="8" borderId="1" xfId="0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0" fontId="0" fillId="0" borderId="1" xfId="0" applyBorder="1" applyAlignment="1">
      <alignment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vertical="center" wrapText="1" shrinkToFit="1"/>
    </xf>
    <xf numFmtId="180" fontId="1" fillId="0" borderId="22" xfId="0" applyNumberFormat="1" applyFont="1" applyFill="1" applyBorder="1">
      <alignment vertical="center"/>
    </xf>
    <xf numFmtId="177" fontId="0" fillId="4" borderId="32" xfId="0" applyNumberFormat="1" applyFont="1" applyFill="1" applyBorder="1" applyAlignment="1">
      <alignment horizontal="center" vertical="center"/>
    </xf>
    <xf numFmtId="177" fontId="0" fillId="4" borderId="32" xfId="0" applyNumberFormat="1" applyFont="1" applyFill="1" applyBorder="1" applyAlignment="1">
      <alignment horizontal="center" vertical="center" wrapText="1"/>
    </xf>
    <xf numFmtId="176" fontId="11" fillId="3" borderId="1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176" fontId="11" fillId="2" borderId="10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2" fillId="0" borderId="0" xfId="0" applyNumberFormat="1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1" fillId="9" borderId="1" xfId="0" applyNumberFormat="1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177" fontId="0" fillId="4" borderId="32" xfId="0" applyNumberFormat="1" applyFont="1" applyFill="1" applyBorder="1" applyAlignment="1">
      <alignment horizontal="center" vertical="center"/>
    </xf>
    <xf numFmtId="177" fontId="0" fillId="4" borderId="32" xfId="0" applyNumberFormat="1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shrinkToFit="1"/>
    </xf>
    <xf numFmtId="177" fontId="1" fillId="4" borderId="32" xfId="0" applyNumberFormat="1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 shrinkToFit="1"/>
    </xf>
    <xf numFmtId="0" fontId="0" fillId="5" borderId="32" xfId="0" applyFont="1" applyFill="1" applyBorder="1" applyAlignment="1">
      <alignment horizontal="center" vertical="center" shrinkToFit="1"/>
    </xf>
    <xf numFmtId="0" fontId="0" fillId="6" borderId="32" xfId="0" applyFont="1" applyFill="1" applyBorder="1" applyAlignment="1">
      <alignment horizontal="center" vertical="center" shrinkToFit="1"/>
    </xf>
    <xf numFmtId="0" fontId="15" fillId="4" borderId="32" xfId="0" applyFont="1" applyFill="1" applyBorder="1" applyAlignment="1">
      <alignment horizontal="center" vertical="center" shrinkToFit="1"/>
    </xf>
    <xf numFmtId="0" fontId="0" fillId="10" borderId="32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28" xfId="0" applyFont="1" applyFill="1" applyBorder="1" applyAlignment="1">
      <alignment horizontal="left" vertical="center" shrinkToFit="1"/>
    </xf>
    <xf numFmtId="0" fontId="0" fillId="0" borderId="28" xfId="0" applyFont="1" applyFill="1" applyBorder="1" applyAlignment="1">
      <alignment horizontal="left" vertical="center" shrinkToFit="1"/>
    </xf>
    <xf numFmtId="177" fontId="1" fillId="0" borderId="35" xfId="0" applyNumberFormat="1" applyFont="1" applyFill="1" applyBorder="1" applyAlignment="1">
      <alignment vertical="center"/>
    </xf>
    <xf numFmtId="177" fontId="1" fillId="0" borderId="36" xfId="0" applyNumberFormat="1" applyFont="1" applyFill="1" applyBorder="1" applyAlignment="1">
      <alignment vertical="center"/>
    </xf>
    <xf numFmtId="177" fontId="1" fillId="0" borderId="37" xfId="0" applyNumberFormat="1" applyFont="1" applyFill="1" applyBorder="1" applyAlignment="1">
      <alignment vertical="center"/>
    </xf>
    <xf numFmtId="177" fontId="0" fillId="0" borderId="36" xfId="0" applyNumberFormat="1" applyFont="1" applyFill="1" applyBorder="1" applyAlignment="1">
      <alignment vertical="center"/>
    </xf>
    <xf numFmtId="177" fontId="1" fillId="0" borderId="36" xfId="0" applyNumberFormat="1" applyFont="1" applyFill="1" applyBorder="1" applyAlignment="1">
      <alignment horizontal="center" vertical="center" shrinkToFit="1"/>
    </xf>
    <xf numFmtId="177" fontId="1" fillId="0" borderId="35" xfId="0" applyNumberFormat="1" applyFont="1" applyFill="1" applyBorder="1" applyAlignment="1">
      <alignment vertical="center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8" xfId="0" applyFill="1" applyBorder="1">
      <alignment vertical="center"/>
    </xf>
    <xf numFmtId="0" fontId="0" fillId="8" borderId="28" xfId="0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left" vertical="center" wrapText="1" shrinkToFit="1"/>
    </xf>
    <xf numFmtId="0" fontId="0" fillId="0" borderId="23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 wrapText="1" shrinkToFit="1"/>
    </xf>
    <xf numFmtId="177" fontId="1" fillId="0" borderId="27" xfId="0" applyNumberFormat="1" applyFont="1" applyFill="1" applyBorder="1" applyAlignment="1">
      <alignment vertical="center"/>
    </xf>
    <xf numFmtId="177" fontId="1" fillId="0" borderId="38" xfId="0" applyNumberFormat="1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/>
    </xf>
    <xf numFmtId="180" fontId="0" fillId="0" borderId="39" xfId="0" applyNumberFormat="1" applyFont="1" applyFill="1" applyBorder="1">
      <alignment vertical="center"/>
    </xf>
    <xf numFmtId="0" fontId="1" fillId="0" borderId="40" xfId="0" applyFont="1" applyFill="1" applyBorder="1">
      <alignment vertical="center"/>
    </xf>
    <xf numFmtId="0" fontId="1" fillId="0" borderId="41" xfId="0" applyFont="1" applyFill="1" applyBorder="1">
      <alignment vertical="center"/>
    </xf>
    <xf numFmtId="0" fontId="0" fillId="6" borderId="42" xfId="0" applyFont="1" applyFill="1" applyBorder="1" applyAlignment="1">
      <alignment horizontal="center" vertical="center" shrinkToFit="1"/>
    </xf>
    <xf numFmtId="0" fontId="0" fillId="6" borderId="43" xfId="0" applyFont="1" applyFill="1" applyBorder="1" applyAlignment="1">
      <alignment horizontal="center" vertical="center" shrinkToFit="1"/>
    </xf>
    <xf numFmtId="0" fontId="0" fillId="6" borderId="44" xfId="0" applyFont="1" applyFill="1" applyBorder="1" applyAlignment="1">
      <alignment horizontal="center" vertical="center" shrinkToFit="1"/>
    </xf>
    <xf numFmtId="0" fontId="0" fillId="5" borderId="42" xfId="0" applyFill="1" applyBorder="1" applyAlignment="1">
      <alignment horizontal="center" vertical="center" shrinkToFit="1"/>
    </xf>
    <xf numFmtId="0" fontId="0" fillId="5" borderId="43" xfId="0" applyFill="1" applyBorder="1" applyAlignment="1">
      <alignment horizontal="center" vertical="center" shrinkToFit="1"/>
    </xf>
    <xf numFmtId="0" fontId="0" fillId="5" borderId="44" xfId="0" applyFill="1" applyBorder="1" applyAlignment="1">
      <alignment horizontal="center" vertical="center" shrinkToFit="1"/>
    </xf>
    <xf numFmtId="0" fontId="15" fillId="4" borderId="42" xfId="0" applyFont="1" applyFill="1" applyBorder="1" applyAlignment="1">
      <alignment horizontal="center" vertical="center" shrinkToFit="1"/>
    </xf>
    <xf numFmtId="0" fontId="15" fillId="4" borderId="43" xfId="0" applyFont="1" applyFill="1" applyBorder="1" applyAlignment="1">
      <alignment horizontal="center" vertical="center" shrinkToFit="1"/>
    </xf>
    <xf numFmtId="0" fontId="15" fillId="4" borderId="44" xfId="0" applyFont="1" applyFill="1" applyBorder="1" applyAlignment="1">
      <alignment horizontal="center" vertical="center" shrinkToFit="1"/>
    </xf>
    <xf numFmtId="177" fontId="0" fillId="4" borderId="42" xfId="0" applyNumberFormat="1" applyFont="1" applyFill="1" applyBorder="1" applyAlignment="1">
      <alignment horizontal="center" vertical="center"/>
    </xf>
    <xf numFmtId="177" fontId="0" fillId="4" borderId="43" xfId="0" applyNumberFormat="1" applyFont="1" applyFill="1" applyBorder="1" applyAlignment="1">
      <alignment horizontal="center" vertical="center"/>
    </xf>
    <xf numFmtId="177" fontId="0" fillId="4" borderId="44" xfId="0" applyNumberFormat="1" applyFont="1" applyFill="1" applyBorder="1" applyAlignment="1">
      <alignment horizontal="center" vertical="center"/>
    </xf>
    <xf numFmtId="177" fontId="0" fillId="4" borderId="42" xfId="0" applyNumberFormat="1" applyFont="1" applyFill="1" applyBorder="1" applyAlignment="1">
      <alignment horizontal="center" vertical="center" wrapText="1"/>
    </xf>
    <xf numFmtId="177" fontId="0" fillId="4" borderId="44" xfId="0" applyNumberFormat="1" applyFont="1" applyFill="1" applyBorder="1" applyAlignment="1">
      <alignment horizontal="center" vertical="center" wrapText="1"/>
    </xf>
    <xf numFmtId="177" fontId="0" fillId="4" borderId="45" xfId="0" applyNumberFormat="1" applyFont="1" applyFill="1" applyBorder="1" applyAlignment="1">
      <alignment horizontal="center" vertical="center"/>
    </xf>
    <xf numFmtId="177" fontId="0" fillId="4" borderId="22" xfId="0" applyNumberFormat="1" applyFont="1" applyFill="1" applyBorder="1" applyAlignment="1">
      <alignment horizontal="center" vertical="center"/>
    </xf>
    <xf numFmtId="177" fontId="0" fillId="4" borderId="39" xfId="0" applyNumberFormat="1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7" xfId="0" applyFont="1" applyFill="1" applyBorder="1">
      <alignment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5">
    <dxf>
      <fill>
        <patternFill patternType="solid">
          <fgColor rgb="FFFCD5B4"/>
          <bgColor rgb="FF000000"/>
        </patternFill>
      </fill>
    </dxf>
    <dxf>
      <fill>
        <patternFill patternType="solid">
          <fgColor rgb="FFFCD5B4"/>
          <bgColor rgb="FF000000"/>
        </patternFill>
      </fill>
    </dxf>
    <dxf>
      <fill>
        <patternFill patternType="solid">
          <fgColor rgb="FFFCD5B4"/>
          <bgColor rgb="FF000000"/>
        </patternFill>
      </fill>
    </dxf>
    <dxf>
      <fill>
        <patternFill patternType="solid">
          <fgColor rgb="FFFCD5B4"/>
          <bgColor rgb="FF000000"/>
        </patternFill>
      </fill>
    </dxf>
    <dxf>
      <fill>
        <patternFill patternType="solid">
          <fgColor rgb="FFFCD5B4"/>
          <bgColor rgb="FF000000"/>
        </patternFill>
      </fill>
    </dxf>
  </dxfs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showGridLines="0" tabSelected="1" view="pageBreakPreview" zoomScale="145" zoomScaleNormal="100" zoomScaleSheetLayoutView="145" workbookViewId="0"/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84" t="s">
        <v>25</v>
      </c>
    </row>
    <row r="3" spans="1:5" ht="15" customHeight="1" x14ac:dyDescent="0.15">
      <c r="A3" s="127" t="s">
        <v>10</v>
      </c>
      <c r="B3" s="129" t="s">
        <v>11</v>
      </c>
      <c r="C3" s="129" t="s">
        <v>12</v>
      </c>
      <c r="D3" s="129" t="s">
        <v>13</v>
      </c>
      <c r="E3" s="125" t="s">
        <v>14</v>
      </c>
    </row>
    <row r="4" spans="1:5" ht="36.75" customHeight="1" x14ac:dyDescent="0.15">
      <c r="A4" s="128"/>
      <c r="B4" s="130"/>
      <c r="C4" s="130"/>
      <c r="D4" s="130"/>
      <c r="E4" s="126"/>
    </row>
    <row r="5" spans="1:5" ht="15.95" customHeight="1" x14ac:dyDescent="0.15">
      <c r="A5" s="6" t="str">
        <f>施設数!A6</f>
        <v>青森県</v>
      </c>
      <c r="B5" s="7">
        <f>'就労Ａ型（雇用型）'!G77</f>
        <v>73011.322726619735</v>
      </c>
      <c r="C5" s="7">
        <f>'就労Ａ型（非雇用型）'!H9</f>
        <v>8809.6730769230762</v>
      </c>
      <c r="D5" s="7">
        <f>就労B型!H204</f>
        <v>15255.285608889088</v>
      </c>
      <c r="E5" s="12">
        <f>('就労Ａ型（雇用型）'!F77+'就労Ａ型（非雇用型）'!G9+就労B型!G204)/('就労Ａ型（雇用型）'!E77+'就労Ａ型（非雇用型）'!F9+就労B型!F204)</f>
        <v>28911.381536211677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view="pageBreakPreview" zoomScale="145" zoomScaleNormal="100" zoomScaleSheetLayoutView="145" workbookViewId="0"/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84" t="s">
        <v>26</v>
      </c>
    </row>
    <row r="3" spans="1:5" ht="15" customHeight="1" x14ac:dyDescent="0.15">
      <c r="A3" s="127" t="s">
        <v>10</v>
      </c>
      <c r="B3" s="129" t="s">
        <v>11</v>
      </c>
      <c r="C3" s="129" t="s">
        <v>12</v>
      </c>
      <c r="D3" s="129" t="s">
        <v>13</v>
      </c>
      <c r="E3" s="125" t="s">
        <v>15</v>
      </c>
    </row>
    <row r="4" spans="1:5" ht="36.75" customHeight="1" x14ac:dyDescent="0.15">
      <c r="A4" s="128"/>
      <c r="B4" s="130"/>
      <c r="C4" s="130"/>
      <c r="D4" s="130"/>
      <c r="E4" s="126"/>
    </row>
    <row r="5" spans="1:5" ht="15.95" customHeight="1" x14ac:dyDescent="0.15">
      <c r="A5" s="6" t="str">
        <f>施設数!A6</f>
        <v>青森県</v>
      </c>
      <c r="B5" s="7">
        <f>'就労Ａ型（雇用型）'!J77</f>
        <v>824.35388172488615</v>
      </c>
      <c r="C5" s="7">
        <f>'就労Ａ型（非雇用型）'!K9</f>
        <v>123.95959140415361</v>
      </c>
      <c r="D5" s="7">
        <f>就労B型!K204</f>
        <v>196.15895831555005</v>
      </c>
      <c r="E5" s="12">
        <f>('就労Ａ型（雇用型）'!I77+'就労Ａ型（非雇用型）'!J9+就労B型!J204)/('就労Ａ型（雇用型）'!H77+'就労Ａ型（非雇用型）'!I9+就労B型!I204)</f>
        <v>360.00379638389757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J6"/>
  <sheetViews>
    <sheetView showGridLines="0" view="pageBreakPreview" zoomScale="130" zoomScaleNormal="100" zoomScaleSheetLayoutView="130" workbookViewId="0">
      <selection activeCell="C10" sqref="C10"/>
    </sheetView>
  </sheetViews>
  <sheetFormatPr defaultRowHeight="13.5" x14ac:dyDescent="0.15"/>
  <cols>
    <col min="1" max="10" width="10" customWidth="1"/>
    <col min="11" max="20" width="7.875" customWidth="1"/>
  </cols>
  <sheetData>
    <row r="1" spans="1:10" ht="21" x14ac:dyDescent="0.15">
      <c r="A1" s="134" t="s">
        <v>3</v>
      </c>
      <c r="B1" s="134"/>
      <c r="C1" s="134"/>
      <c r="D1" s="134"/>
      <c r="E1" s="134"/>
      <c r="F1" s="134"/>
      <c r="G1" s="134"/>
      <c r="H1" s="134"/>
    </row>
    <row r="3" spans="1:10" ht="26.25" customHeight="1" x14ac:dyDescent="0.15">
      <c r="A3" s="131" t="s">
        <v>16</v>
      </c>
      <c r="B3" s="136" t="s">
        <v>3</v>
      </c>
      <c r="C3" s="136"/>
      <c r="D3" s="136"/>
      <c r="E3" s="136"/>
      <c r="F3" s="136"/>
      <c r="G3" s="136"/>
      <c r="H3" s="136"/>
      <c r="I3" s="138" t="s">
        <v>7</v>
      </c>
      <c r="J3" s="138"/>
    </row>
    <row r="4" spans="1:10" ht="35.1" customHeight="1" x14ac:dyDescent="0.15">
      <c r="A4" s="132"/>
      <c r="B4" s="136" t="s">
        <v>17</v>
      </c>
      <c r="C4" s="136"/>
      <c r="D4" s="136" t="s">
        <v>18</v>
      </c>
      <c r="E4" s="136"/>
      <c r="F4" s="137" t="s">
        <v>19</v>
      </c>
      <c r="G4" s="137"/>
      <c r="H4" s="137"/>
      <c r="I4" s="139" t="s">
        <v>20</v>
      </c>
      <c r="J4" s="140"/>
    </row>
    <row r="5" spans="1:10" s="8" customFormat="1" ht="38.25" customHeight="1" x14ac:dyDescent="0.15">
      <c r="A5" s="133"/>
      <c r="B5" s="85" t="s">
        <v>21</v>
      </c>
      <c r="C5" s="85" t="s">
        <v>22</v>
      </c>
      <c r="D5" s="85" t="s">
        <v>21</v>
      </c>
      <c r="E5" s="85" t="s">
        <v>23</v>
      </c>
      <c r="F5" s="86" t="s">
        <v>21</v>
      </c>
      <c r="G5" s="86" t="s">
        <v>24</v>
      </c>
      <c r="H5" s="86" t="s">
        <v>0</v>
      </c>
      <c r="I5" s="141"/>
      <c r="J5" s="142"/>
    </row>
    <row r="6" spans="1:10" ht="73.5" customHeight="1" x14ac:dyDescent="0.15">
      <c r="A6" s="6" t="s">
        <v>28</v>
      </c>
      <c r="B6" s="11">
        <v>72</v>
      </c>
      <c r="C6" s="11">
        <v>79</v>
      </c>
      <c r="D6" s="11">
        <v>199</v>
      </c>
      <c r="E6" s="11">
        <v>225</v>
      </c>
      <c r="F6" s="9">
        <f>B6+D6</f>
        <v>271</v>
      </c>
      <c r="G6" s="9">
        <f>C6+E6</f>
        <v>304</v>
      </c>
      <c r="H6" s="10">
        <f>F6/G6</f>
        <v>0.89144736842105265</v>
      </c>
      <c r="I6" s="135">
        <v>5</v>
      </c>
      <c r="J6" s="135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T738"/>
  <sheetViews>
    <sheetView view="pageBreakPreview" zoomScaleNormal="98" zoomScaleSheetLayoutView="100" workbookViewId="0"/>
  </sheetViews>
  <sheetFormatPr defaultRowHeight="13.5" x14ac:dyDescent="0.15"/>
  <cols>
    <col min="1" max="1" width="4.5" style="4" bestFit="1" customWidth="1"/>
    <col min="2" max="2" width="25.625" style="118" customWidth="1"/>
    <col min="3" max="3" width="38.625" style="2" customWidth="1"/>
    <col min="4" max="4" width="6.75" style="13" customWidth="1"/>
    <col min="5" max="6" width="13.375" style="13" customWidth="1"/>
    <col min="7" max="7" width="13.375" style="3" customWidth="1"/>
    <col min="8" max="8" width="13" style="3" customWidth="1"/>
    <col min="9" max="9" width="12.25" style="3" customWidth="1"/>
    <col min="10" max="10" width="13" style="3" customWidth="1"/>
    <col min="11" max="11" width="7.625" style="1" customWidth="1"/>
    <col min="12" max="14" width="11.625" style="1" customWidth="1"/>
    <col min="15" max="15" width="18.625" style="1" customWidth="1"/>
    <col min="16" max="16" width="11.625" style="1" customWidth="1"/>
    <col min="17" max="17" width="18.625" style="1" customWidth="1"/>
    <col min="18" max="18" width="4.5" style="1" hidden="1" customWidth="1"/>
    <col min="19" max="19" width="0" style="1" hidden="1" customWidth="1"/>
    <col min="20" max="16384" width="9" style="1"/>
  </cols>
  <sheetData>
    <row r="1" spans="1:19" s="4" customFormat="1" ht="30" customHeight="1" thickBot="1" x14ac:dyDescent="0.2">
      <c r="A1" s="87" t="s">
        <v>484</v>
      </c>
      <c r="C1" s="118"/>
      <c r="D1" s="15"/>
      <c r="E1" s="16"/>
      <c r="F1" s="109"/>
      <c r="G1" s="109"/>
      <c r="I1" s="110"/>
      <c r="J1" s="17"/>
      <c r="K1" s="17"/>
    </row>
    <row r="2" spans="1:19" s="4" customFormat="1" ht="16.5" customHeight="1" thickBot="1" x14ac:dyDescent="0.2">
      <c r="A2" s="145" t="s">
        <v>487</v>
      </c>
      <c r="B2" s="152" t="s">
        <v>488</v>
      </c>
      <c r="C2" s="145" t="s">
        <v>489</v>
      </c>
      <c r="D2" s="151" t="s">
        <v>27</v>
      </c>
      <c r="E2" s="151"/>
      <c r="F2" s="151"/>
      <c r="G2" s="151"/>
      <c r="H2" s="151"/>
      <c r="I2" s="151"/>
      <c r="J2" s="151"/>
      <c r="K2" s="143" t="s">
        <v>494</v>
      </c>
      <c r="L2" s="143" t="s">
        <v>495</v>
      </c>
      <c r="M2" s="143" t="s">
        <v>4</v>
      </c>
      <c r="N2" s="143"/>
      <c r="O2" s="143"/>
      <c r="P2" s="143"/>
      <c r="Q2" s="143"/>
      <c r="R2" s="70"/>
    </row>
    <row r="3" spans="1:19" s="4" customFormat="1" ht="33.75" customHeight="1" thickBot="1" x14ac:dyDescent="0.2">
      <c r="A3" s="145"/>
      <c r="B3" s="152"/>
      <c r="C3" s="145"/>
      <c r="D3" s="94"/>
      <c r="E3" s="148" t="s">
        <v>2</v>
      </c>
      <c r="F3" s="149"/>
      <c r="G3" s="149"/>
      <c r="H3" s="150" t="s">
        <v>1</v>
      </c>
      <c r="I3" s="150"/>
      <c r="J3" s="150"/>
      <c r="K3" s="146"/>
      <c r="L3" s="146"/>
      <c r="M3" s="143" t="s">
        <v>5</v>
      </c>
      <c r="N3" s="143"/>
      <c r="O3" s="143"/>
      <c r="P3" s="144" t="s">
        <v>6</v>
      </c>
      <c r="Q3" s="144"/>
    </row>
    <row r="4" spans="1:19" s="14" customFormat="1" ht="38.25" customHeight="1" thickBot="1" x14ac:dyDescent="0.2">
      <c r="A4" s="145"/>
      <c r="B4" s="152"/>
      <c r="C4" s="145"/>
      <c r="D4" s="95" t="s">
        <v>490</v>
      </c>
      <c r="E4" s="96" t="s">
        <v>491</v>
      </c>
      <c r="F4" s="97" t="s">
        <v>492</v>
      </c>
      <c r="G4" s="98" t="s">
        <v>493</v>
      </c>
      <c r="H4" s="99" t="s">
        <v>491</v>
      </c>
      <c r="I4" s="100" t="s">
        <v>492</v>
      </c>
      <c r="J4" s="101" t="s">
        <v>493</v>
      </c>
      <c r="K4" s="147"/>
      <c r="L4" s="147"/>
      <c r="M4" s="123" t="s">
        <v>496</v>
      </c>
      <c r="N4" s="124" t="s">
        <v>497</v>
      </c>
      <c r="O4" s="124" t="s">
        <v>498</v>
      </c>
      <c r="P4" s="102" t="s">
        <v>496</v>
      </c>
      <c r="Q4" s="103" t="s">
        <v>499</v>
      </c>
    </row>
    <row r="5" spans="1:19" s="4" customFormat="1" ht="27" customHeight="1" x14ac:dyDescent="0.15">
      <c r="A5" s="177">
        <v>1</v>
      </c>
      <c r="B5" s="112" t="s">
        <v>29</v>
      </c>
      <c r="C5" s="91" t="s">
        <v>30</v>
      </c>
      <c r="D5" s="30">
        <v>20</v>
      </c>
      <c r="E5" s="31">
        <v>183</v>
      </c>
      <c r="F5" s="32">
        <v>13814925</v>
      </c>
      <c r="G5" s="106">
        <f t="shared" ref="G5:G25" si="0">IF(AND(E5&gt;0,F5&gt;0),F5/E5,0)</f>
        <v>75491.393442622953</v>
      </c>
      <c r="H5" s="33">
        <v>16968</v>
      </c>
      <c r="I5" s="32">
        <v>13814925</v>
      </c>
      <c r="J5" s="106">
        <f t="shared" ref="J5:J7" si="1">IF(AND(H5&gt;0,I5&gt;0),I5/H5,0)</f>
        <v>814.17521216407351</v>
      </c>
      <c r="K5" s="34"/>
      <c r="L5" s="92"/>
      <c r="M5" s="90"/>
      <c r="N5" s="90"/>
      <c r="O5" s="88"/>
      <c r="P5" s="165"/>
      <c r="Q5" s="93"/>
      <c r="R5" s="66">
        <v>1</v>
      </c>
      <c r="S5" s="66" t="s">
        <v>31</v>
      </c>
    </row>
    <row r="6" spans="1:19" s="4" customFormat="1" ht="27" customHeight="1" x14ac:dyDescent="0.15">
      <c r="A6" s="177">
        <v>2</v>
      </c>
      <c r="B6" s="113" t="s">
        <v>35</v>
      </c>
      <c r="C6" s="38" t="s">
        <v>36</v>
      </c>
      <c r="D6" s="30">
        <v>10</v>
      </c>
      <c r="E6" s="31">
        <v>23</v>
      </c>
      <c r="F6" s="32">
        <v>1546610</v>
      </c>
      <c r="G6" s="107">
        <f t="shared" si="0"/>
        <v>67243.913043478256</v>
      </c>
      <c r="H6" s="33">
        <v>1862</v>
      </c>
      <c r="I6" s="32">
        <v>1546610</v>
      </c>
      <c r="J6" s="107">
        <f t="shared" si="1"/>
        <v>830.61761546723949</v>
      </c>
      <c r="K6" s="34"/>
      <c r="L6" s="71"/>
      <c r="M6" s="54"/>
      <c r="N6" s="54"/>
      <c r="O6" s="72"/>
      <c r="P6" s="166"/>
      <c r="Q6" s="74"/>
      <c r="R6" s="66">
        <v>1</v>
      </c>
      <c r="S6" s="67" t="s">
        <v>31</v>
      </c>
    </row>
    <row r="7" spans="1:19" s="4" customFormat="1" ht="27" customHeight="1" x14ac:dyDescent="0.15">
      <c r="A7" s="177">
        <v>3</v>
      </c>
      <c r="B7" s="113" t="s">
        <v>43</v>
      </c>
      <c r="C7" s="38" t="s">
        <v>44</v>
      </c>
      <c r="D7" s="30">
        <v>20</v>
      </c>
      <c r="E7" s="31">
        <v>310</v>
      </c>
      <c r="F7" s="32">
        <v>21256114</v>
      </c>
      <c r="G7" s="107">
        <f t="shared" si="0"/>
        <v>68568.109677419357</v>
      </c>
      <c r="H7" s="33">
        <v>24623</v>
      </c>
      <c r="I7" s="32">
        <v>21256114</v>
      </c>
      <c r="J7" s="107">
        <f t="shared" si="1"/>
        <v>863.26255939568694</v>
      </c>
      <c r="K7" s="34"/>
      <c r="L7" s="71"/>
      <c r="M7" s="56"/>
      <c r="N7" s="56"/>
      <c r="O7" s="72"/>
      <c r="P7" s="165"/>
      <c r="Q7" s="74"/>
      <c r="R7" s="66">
        <v>1</v>
      </c>
      <c r="S7" s="67" t="s">
        <v>31</v>
      </c>
    </row>
    <row r="8" spans="1:19" s="4" customFormat="1" ht="27" customHeight="1" x14ac:dyDescent="0.15">
      <c r="A8" s="177">
        <v>4</v>
      </c>
      <c r="B8" s="113" t="s">
        <v>45</v>
      </c>
      <c r="C8" s="38" t="s">
        <v>46</v>
      </c>
      <c r="D8" s="30">
        <v>10</v>
      </c>
      <c r="E8" s="31">
        <v>116</v>
      </c>
      <c r="F8" s="32">
        <v>7758411</v>
      </c>
      <c r="G8" s="107">
        <f t="shared" si="0"/>
        <v>66882.853448275855</v>
      </c>
      <c r="H8" s="33">
        <v>9574</v>
      </c>
      <c r="I8" s="32">
        <v>7758411</v>
      </c>
      <c r="J8" s="107">
        <f t="shared" ref="J8:J17" si="2">IF(AND(H8&gt;0,I8&gt;0),I8/H8,0)</f>
        <v>810.36254439105915</v>
      </c>
      <c r="K8" s="34"/>
      <c r="L8" s="71"/>
      <c r="M8" s="54"/>
      <c r="N8" s="54"/>
      <c r="O8" s="72"/>
      <c r="P8" s="166"/>
      <c r="Q8" s="74"/>
      <c r="R8" s="66">
        <v>1</v>
      </c>
      <c r="S8" s="67" t="s">
        <v>31</v>
      </c>
    </row>
    <row r="9" spans="1:19" s="4" customFormat="1" ht="27" customHeight="1" x14ac:dyDescent="0.15">
      <c r="A9" s="177">
        <v>5</v>
      </c>
      <c r="B9" s="113" t="s">
        <v>49</v>
      </c>
      <c r="C9" s="38" t="s">
        <v>50</v>
      </c>
      <c r="D9" s="30">
        <v>20</v>
      </c>
      <c r="E9" s="31">
        <v>212</v>
      </c>
      <c r="F9" s="32">
        <v>14863635</v>
      </c>
      <c r="G9" s="107">
        <f t="shared" si="0"/>
        <v>70111.485849056597</v>
      </c>
      <c r="H9" s="33">
        <v>18372</v>
      </c>
      <c r="I9" s="32">
        <v>14863635</v>
      </c>
      <c r="J9" s="107">
        <f t="shared" si="2"/>
        <v>809.0373938602221</v>
      </c>
      <c r="K9" s="34"/>
      <c r="L9" s="71"/>
      <c r="M9" s="56" t="s">
        <v>38</v>
      </c>
      <c r="N9" s="56"/>
      <c r="O9" s="72">
        <v>0.47299999999999998</v>
      </c>
      <c r="P9" s="165"/>
      <c r="Q9" s="74"/>
      <c r="R9" s="66">
        <v>1</v>
      </c>
      <c r="S9" s="67" t="s">
        <v>31</v>
      </c>
    </row>
    <row r="10" spans="1:19" s="4" customFormat="1" ht="27" customHeight="1" x14ac:dyDescent="0.15">
      <c r="A10" s="177">
        <v>6</v>
      </c>
      <c r="B10" s="113" t="s">
        <v>51</v>
      </c>
      <c r="C10" s="38" t="s">
        <v>52</v>
      </c>
      <c r="D10" s="30">
        <v>40</v>
      </c>
      <c r="E10" s="31">
        <v>475</v>
      </c>
      <c r="F10" s="32">
        <v>30281403</v>
      </c>
      <c r="G10" s="107">
        <f t="shared" si="0"/>
        <v>63750.322105263156</v>
      </c>
      <c r="H10" s="33">
        <v>37916</v>
      </c>
      <c r="I10" s="32">
        <v>30281403</v>
      </c>
      <c r="J10" s="107">
        <f t="shared" si="2"/>
        <v>798.64445089144419</v>
      </c>
      <c r="K10" s="34"/>
      <c r="L10" s="71"/>
      <c r="M10" s="54"/>
      <c r="N10" s="54"/>
      <c r="O10" s="72"/>
      <c r="P10" s="166"/>
      <c r="Q10" s="74"/>
      <c r="R10" s="66">
        <v>1</v>
      </c>
      <c r="S10" s="68" t="s">
        <v>31</v>
      </c>
    </row>
    <row r="11" spans="1:19" s="4" customFormat="1" ht="27" customHeight="1" x14ac:dyDescent="0.15">
      <c r="A11" s="177">
        <v>7</v>
      </c>
      <c r="B11" s="113" t="s">
        <v>57</v>
      </c>
      <c r="C11" s="39" t="s">
        <v>57</v>
      </c>
      <c r="D11" s="30">
        <v>15</v>
      </c>
      <c r="E11" s="31">
        <v>113</v>
      </c>
      <c r="F11" s="32">
        <v>7519938</v>
      </c>
      <c r="G11" s="107">
        <f t="shared" si="0"/>
        <v>66548.123893805314</v>
      </c>
      <c r="H11" s="33">
        <v>9235</v>
      </c>
      <c r="I11" s="32">
        <v>7519938</v>
      </c>
      <c r="J11" s="107">
        <f t="shared" si="2"/>
        <v>814.28673524634542</v>
      </c>
      <c r="K11" s="34"/>
      <c r="L11" s="71"/>
      <c r="M11" s="56" t="s">
        <v>38</v>
      </c>
      <c r="N11" s="56"/>
      <c r="O11" s="72">
        <v>0.02</v>
      </c>
      <c r="P11" s="165"/>
      <c r="Q11" s="74"/>
      <c r="R11" s="66">
        <v>1</v>
      </c>
      <c r="S11" s="68" t="s">
        <v>31</v>
      </c>
    </row>
    <row r="12" spans="1:19" s="4" customFormat="1" ht="27" customHeight="1" x14ac:dyDescent="0.15">
      <c r="A12" s="177">
        <v>8</v>
      </c>
      <c r="B12" s="113" t="s">
        <v>58</v>
      </c>
      <c r="C12" s="39" t="s">
        <v>59</v>
      </c>
      <c r="D12" s="30">
        <v>15</v>
      </c>
      <c r="E12" s="31">
        <v>127</v>
      </c>
      <c r="F12" s="32">
        <v>12002828</v>
      </c>
      <c r="G12" s="107">
        <f t="shared" si="0"/>
        <v>94510.456692913387</v>
      </c>
      <c r="H12" s="33">
        <v>14889</v>
      </c>
      <c r="I12" s="32">
        <v>12002828</v>
      </c>
      <c r="J12" s="107">
        <f t="shared" si="2"/>
        <v>806.15407347706355</v>
      </c>
      <c r="K12" s="34"/>
      <c r="L12" s="71"/>
      <c r="M12" s="54"/>
      <c r="N12" s="54"/>
      <c r="O12" s="72"/>
      <c r="P12" s="166"/>
      <c r="Q12" s="74"/>
      <c r="R12" s="66">
        <v>1</v>
      </c>
      <c r="S12" s="67" t="s">
        <v>31</v>
      </c>
    </row>
    <row r="13" spans="1:19" s="4" customFormat="1" ht="27" customHeight="1" x14ac:dyDescent="0.15">
      <c r="A13" s="177">
        <v>9</v>
      </c>
      <c r="B13" s="113" t="s">
        <v>61</v>
      </c>
      <c r="C13" s="39" t="s">
        <v>62</v>
      </c>
      <c r="D13" s="30">
        <v>10</v>
      </c>
      <c r="E13" s="31">
        <v>84</v>
      </c>
      <c r="F13" s="32">
        <v>6911336</v>
      </c>
      <c r="G13" s="107">
        <f t="shared" si="0"/>
        <v>82277.809523809527</v>
      </c>
      <c r="H13" s="33">
        <v>8562</v>
      </c>
      <c r="I13" s="32">
        <v>6911336</v>
      </c>
      <c r="J13" s="107">
        <f t="shared" si="2"/>
        <v>807.21046484466251</v>
      </c>
      <c r="K13" s="34"/>
      <c r="L13" s="71"/>
      <c r="M13" s="56"/>
      <c r="N13" s="56"/>
      <c r="O13" s="72"/>
      <c r="P13" s="165"/>
      <c r="Q13" s="74"/>
      <c r="R13" s="66">
        <v>1</v>
      </c>
      <c r="S13" s="68" t="s">
        <v>31</v>
      </c>
    </row>
    <row r="14" spans="1:19" s="4" customFormat="1" ht="27" customHeight="1" x14ac:dyDescent="0.15">
      <c r="A14" s="177">
        <v>10</v>
      </c>
      <c r="B14" s="113" t="s">
        <v>79</v>
      </c>
      <c r="C14" s="39" t="s">
        <v>80</v>
      </c>
      <c r="D14" s="30">
        <v>19</v>
      </c>
      <c r="E14" s="31">
        <v>373</v>
      </c>
      <c r="F14" s="32">
        <v>25623903</v>
      </c>
      <c r="G14" s="107">
        <f t="shared" si="0"/>
        <v>68696.790884718503</v>
      </c>
      <c r="H14" s="33">
        <v>31712.5</v>
      </c>
      <c r="I14" s="32">
        <v>25623903</v>
      </c>
      <c r="J14" s="107">
        <f t="shared" si="2"/>
        <v>808.00640126133226</v>
      </c>
      <c r="K14" s="34"/>
      <c r="L14" s="71"/>
      <c r="M14" s="54"/>
      <c r="N14" s="54"/>
      <c r="O14" s="72"/>
      <c r="P14" s="166"/>
      <c r="Q14" s="74"/>
      <c r="R14" s="4">
        <v>1</v>
      </c>
      <c r="S14" s="4" t="s">
        <v>31</v>
      </c>
    </row>
    <row r="15" spans="1:19" s="4" customFormat="1" ht="27" customHeight="1" x14ac:dyDescent="0.15">
      <c r="A15" s="177">
        <v>11</v>
      </c>
      <c r="B15" s="113" t="s">
        <v>87</v>
      </c>
      <c r="C15" s="39" t="s">
        <v>88</v>
      </c>
      <c r="D15" s="30">
        <v>20</v>
      </c>
      <c r="E15" s="31">
        <v>199</v>
      </c>
      <c r="F15" s="32">
        <v>18607377</v>
      </c>
      <c r="G15" s="107">
        <f t="shared" si="0"/>
        <v>93504.407035175886</v>
      </c>
      <c r="H15" s="33">
        <v>22397</v>
      </c>
      <c r="I15" s="32">
        <v>18607377</v>
      </c>
      <c r="J15" s="107">
        <f t="shared" si="2"/>
        <v>830.79774076885292</v>
      </c>
      <c r="K15" s="34"/>
      <c r="L15" s="71"/>
      <c r="M15" s="56"/>
      <c r="N15" s="56"/>
      <c r="O15" s="72"/>
      <c r="P15" s="165"/>
      <c r="Q15" s="74"/>
      <c r="R15" s="4">
        <v>1</v>
      </c>
      <c r="S15" s="4" t="s">
        <v>31</v>
      </c>
    </row>
    <row r="16" spans="1:19" s="4" customFormat="1" ht="27" customHeight="1" x14ac:dyDescent="0.15">
      <c r="A16" s="177">
        <v>12</v>
      </c>
      <c r="B16" s="113" t="s">
        <v>93</v>
      </c>
      <c r="C16" s="39" t="s">
        <v>136</v>
      </c>
      <c r="D16" s="30">
        <v>19</v>
      </c>
      <c r="E16" s="31">
        <v>211</v>
      </c>
      <c r="F16" s="32">
        <v>13573708</v>
      </c>
      <c r="G16" s="107">
        <f>IF(AND(E16&gt;0,F16&gt;0),F16/E16,0)</f>
        <v>64330.369668246443</v>
      </c>
      <c r="H16" s="33">
        <v>16327.25</v>
      </c>
      <c r="I16" s="32">
        <v>13573708</v>
      </c>
      <c r="J16" s="107">
        <f t="shared" si="2"/>
        <v>831.35298350916412</v>
      </c>
      <c r="K16" s="34"/>
      <c r="L16" s="71"/>
      <c r="M16" s="54"/>
      <c r="N16" s="54"/>
      <c r="O16" s="72"/>
      <c r="P16" s="166"/>
      <c r="Q16" s="74"/>
      <c r="R16" s="4">
        <v>1</v>
      </c>
      <c r="S16" s="4" t="s">
        <v>31</v>
      </c>
    </row>
    <row r="17" spans="1:19" s="4" customFormat="1" ht="27" customHeight="1" x14ac:dyDescent="0.15">
      <c r="A17" s="177">
        <v>13</v>
      </c>
      <c r="B17" s="113" t="s">
        <v>94</v>
      </c>
      <c r="C17" s="40" t="s">
        <v>95</v>
      </c>
      <c r="D17" s="30">
        <v>20</v>
      </c>
      <c r="E17" s="31">
        <v>460</v>
      </c>
      <c r="F17" s="32">
        <v>30117160</v>
      </c>
      <c r="G17" s="107">
        <f t="shared" si="0"/>
        <v>65472.086956521736</v>
      </c>
      <c r="H17" s="33">
        <v>36044</v>
      </c>
      <c r="I17" s="32">
        <v>30117160</v>
      </c>
      <c r="J17" s="107">
        <f t="shared" si="2"/>
        <v>835.56652979691489</v>
      </c>
      <c r="K17" s="34"/>
      <c r="L17" s="71"/>
      <c r="M17" s="56"/>
      <c r="N17" s="56"/>
      <c r="O17" s="72"/>
      <c r="P17" s="165" t="s">
        <v>38</v>
      </c>
      <c r="Q17" s="74">
        <v>0.1</v>
      </c>
      <c r="R17" s="4">
        <v>1</v>
      </c>
      <c r="S17" s="4" t="s">
        <v>31</v>
      </c>
    </row>
    <row r="18" spans="1:19" s="4" customFormat="1" ht="27" customHeight="1" x14ac:dyDescent="0.15">
      <c r="A18" s="177">
        <v>14</v>
      </c>
      <c r="B18" s="113" t="s">
        <v>423</v>
      </c>
      <c r="C18" s="40" t="s">
        <v>99</v>
      </c>
      <c r="D18" s="30">
        <v>20</v>
      </c>
      <c r="E18" s="31">
        <v>360</v>
      </c>
      <c r="F18" s="32">
        <v>22873619</v>
      </c>
      <c r="G18" s="107">
        <f t="shared" si="0"/>
        <v>63537.830555555556</v>
      </c>
      <c r="H18" s="33">
        <v>28341</v>
      </c>
      <c r="I18" s="32">
        <v>22873619</v>
      </c>
      <c r="J18" s="107">
        <f>IF(AND(H18&gt;0,I18&gt;0),I18/H18,0)</f>
        <v>807.08581207437987</v>
      </c>
      <c r="K18" s="34"/>
      <c r="L18" s="71"/>
      <c r="M18" s="54"/>
      <c r="N18" s="54"/>
      <c r="O18" s="72"/>
      <c r="P18" s="166"/>
      <c r="Q18" s="74"/>
      <c r="R18" s="4">
        <v>1</v>
      </c>
      <c r="S18" s="4" t="s">
        <v>31</v>
      </c>
    </row>
    <row r="19" spans="1:19" s="4" customFormat="1" ht="27" customHeight="1" x14ac:dyDescent="0.15">
      <c r="A19" s="177">
        <v>15</v>
      </c>
      <c r="B19" s="113" t="s">
        <v>108</v>
      </c>
      <c r="C19" s="40" t="s">
        <v>109</v>
      </c>
      <c r="D19" s="30">
        <v>22</v>
      </c>
      <c r="E19" s="31">
        <v>256</v>
      </c>
      <c r="F19" s="32">
        <v>17928421</v>
      </c>
      <c r="G19" s="107">
        <f t="shared" si="0"/>
        <v>70032.89453125</v>
      </c>
      <c r="H19" s="33">
        <v>22058</v>
      </c>
      <c r="I19" s="32">
        <v>17928421</v>
      </c>
      <c r="J19" s="107">
        <f t="shared" ref="J19:J20" si="3">IF(AND(H19&gt;0,I19&gt;0),I19/H19,0)</f>
        <v>812.78542932269477</v>
      </c>
      <c r="K19" s="34"/>
      <c r="L19" s="71"/>
      <c r="M19" s="54"/>
      <c r="N19" s="54"/>
      <c r="O19" s="72"/>
      <c r="P19" s="166"/>
      <c r="Q19" s="74"/>
      <c r="R19" s="4">
        <v>1</v>
      </c>
      <c r="S19" s="4" t="s">
        <v>31</v>
      </c>
    </row>
    <row r="20" spans="1:19" s="4" customFormat="1" ht="27" customHeight="1" x14ac:dyDescent="0.15">
      <c r="A20" s="177">
        <v>16</v>
      </c>
      <c r="B20" s="113" t="s">
        <v>112</v>
      </c>
      <c r="C20" s="41" t="s">
        <v>113</v>
      </c>
      <c r="D20" s="30">
        <v>20</v>
      </c>
      <c r="E20" s="31">
        <v>336</v>
      </c>
      <c r="F20" s="32">
        <v>23210718</v>
      </c>
      <c r="G20" s="107">
        <f t="shared" si="0"/>
        <v>69079.517857142855</v>
      </c>
      <c r="H20" s="33">
        <v>28160.75</v>
      </c>
      <c r="I20" s="32">
        <v>23210718</v>
      </c>
      <c r="J20" s="107">
        <f t="shared" si="3"/>
        <v>824.22229521585894</v>
      </c>
      <c r="K20" s="34"/>
      <c r="L20" s="71"/>
      <c r="M20" s="56"/>
      <c r="N20" s="56"/>
      <c r="O20" s="72"/>
      <c r="P20" s="165" t="s">
        <v>38</v>
      </c>
      <c r="Q20" s="74">
        <v>3.5000000000000003E-2</v>
      </c>
      <c r="R20" s="4">
        <v>1</v>
      </c>
      <c r="S20" s="4" t="s">
        <v>31</v>
      </c>
    </row>
    <row r="21" spans="1:19" s="4" customFormat="1" ht="27" customHeight="1" x14ac:dyDescent="0.15">
      <c r="A21" s="177">
        <v>17</v>
      </c>
      <c r="B21" s="113" t="s">
        <v>114</v>
      </c>
      <c r="C21" s="41" t="s">
        <v>115</v>
      </c>
      <c r="D21" s="30">
        <v>20</v>
      </c>
      <c r="E21" s="31">
        <v>162</v>
      </c>
      <c r="F21" s="32">
        <v>13587205</v>
      </c>
      <c r="G21" s="107">
        <f t="shared" si="0"/>
        <v>83871.635802469129</v>
      </c>
      <c r="H21" s="33">
        <v>16722</v>
      </c>
      <c r="I21" s="32">
        <v>13587205</v>
      </c>
      <c r="J21" s="107">
        <f>IF(AND(H21&gt;0,I21&gt;0),I21/H21,0)</f>
        <v>812.53468484631026</v>
      </c>
      <c r="K21" s="34"/>
      <c r="L21" s="71"/>
      <c r="M21" s="54"/>
      <c r="N21" s="54"/>
      <c r="O21" s="72"/>
      <c r="P21" s="166"/>
      <c r="Q21" s="74"/>
      <c r="R21" s="4">
        <v>1</v>
      </c>
      <c r="S21" s="4" t="s">
        <v>31</v>
      </c>
    </row>
    <row r="22" spans="1:19" s="4" customFormat="1" ht="27" customHeight="1" x14ac:dyDescent="0.15">
      <c r="A22" s="177">
        <v>18</v>
      </c>
      <c r="B22" s="113" t="s">
        <v>120</v>
      </c>
      <c r="C22" s="41" t="s">
        <v>120</v>
      </c>
      <c r="D22" s="30">
        <v>30</v>
      </c>
      <c r="E22" s="31">
        <v>227</v>
      </c>
      <c r="F22" s="32">
        <v>15153439</v>
      </c>
      <c r="G22" s="107">
        <f t="shared" si="0"/>
        <v>66755.237885462557</v>
      </c>
      <c r="H22" s="33">
        <v>17715</v>
      </c>
      <c r="I22" s="32">
        <v>15153439</v>
      </c>
      <c r="J22" s="107">
        <f t="shared" ref="J22:J24" si="4">IF(AND(H22&gt;0,I22&gt;0),I22/H22,0)</f>
        <v>855.40158058142822</v>
      </c>
      <c r="K22" s="34"/>
      <c r="L22" s="71"/>
      <c r="M22" s="56"/>
      <c r="N22" s="56"/>
      <c r="O22" s="72"/>
      <c r="P22" s="165"/>
      <c r="Q22" s="74"/>
      <c r="R22" s="4">
        <v>1</v>
      </c>
      <c r="S22" s="4" t="s">
        <v>31</v>
      </c>
    </row>
    <row r="23" spans="1:19" s="4" customFormat="1" ht="27" customHeight="1" x14ac:dyDescent="0.15">
      <c r="A23" s="177">
        <v>19</v>
      </c>
      <c r="B23" s="113" t="s">
        <v>126</v>
      </c>
      <c r="C23" s="41" t="s">
        <v>127</v>
      </c>
      <c r="D23" s="30">
        <v>20</v>
      </c>
      <c r="E23" s="31">
        <v>318</v>
      </c>
      <c r="F23" s="32">
        <v>19581046</v>
      </c>
      <c r="G23" s="107">
        <f t="shared" si="0"/>
        <v>61575.616352201258</v>
      </c>
      <c r="H23" s="33">
        <v>24632</v>
      </c>
      <c r="I23" s="32">
        <v>19581046</v>
      </c>
      <c r="J23" s="107">
        <f t="shared" si="4"/>
        <v>794.94340695030849</v>
      </c>
      <c r="K23" s="34"/>
      <c r="L23" s="71"/>
      <c r="M23" s="54"/>
      <c r="N23" s="54"/>
      <c r="O23" s="72"/>
      <c r="P23" s="166"/>
      <c r="Q23" s="74"/>
      <c r="R23" s="4">
        <v>1</v>
      </c>
      <c r="S23" s="4" t="s">
        <v>31</v>
      </c>
    </row>
    <row r="24" spans="1:19" s="4" customFormat="1" ht="27" customHeight="1" x14ac:dyDescent="0.15">
      <c r="A24" s="177">
        <v>20</v>
      </c>
      <c r="B24" s="113" t="s">
        <v>132</v>
      </c>
      <c r="C24" s="41" t="s">
        <v>133</v>
      </c>
      <c r="D24" s="30">
        <v>15</v>
      </c>
      <c r="E24" s="31">
        <v>163</v>
      </c>
      <c r="F24" s="32">
        <v>11556206</v>
      </c>
      <c r="G24" s="107">
        <f t="shared" si="0"/>
        <v>70896.969325153375</v>
      </c>
      <c r="H24" s="33">
        <v>13564</v>
      </c>
      <c r="I24" s="32">
        <v>11556206</v>
      </c>
      <c r="J24" s="107">
        <f t="shared" si="4"/>
        <v>851.97626069006196</v>
      </c>
      <c r="K24" s="34"/>
      <c r="L24" s="71"/>
      <c r="M24" s="56" t="s">
        <v>38</v>
      </c>
      <c r="N24" s="56"/>
      <c r="O24" s="72">
        <v>0.13</v>
      </c>
      <c r="P24" s="165" t="s">
        <v>38</v>
      </c>
      <c r="Q24" s="74">
        <v>0.06</v>
      </c>
      <c r="R24" s="4">
        <v>1</v>
      </c>
      <c r="S24" s="4" t="s">
        <v>31</v>
      </c>
    </row>
    <row r="25" spans="1:19" s="4" customFormat="1" ht="27" customHeight="1" x14ac:dyDescent="0.15">
      <c r="A25" s="177">
        <v>21</v>
      </c>
      <c r="B25" s="113" t="s">
        <v>148</v>
      </c>
      <c r="C25" s="41" t="s">
        <v>149</v>
      </c>
      <c r="D25" s="30">
        <v>20</v>
      </c>
      <c r="E25" s="31">
        <v>294</v>
      </c>
      <c r="F25" s="32">
        <v>21783479</v>
      </c>
      <c r="G25" s="107">
        <f t="shared" si="0"/>
        <v>74093.465986394556</v>
      </c>
      <c r="H25" s="33">
        <v>25852</v>
      </c>
      <c r="I25" s="32">
        <v>21783479</v>
      </c>
      <c r="J25" s="107">
        <f t="shared" ref="J25:J58" si="5">IF(AND(H25&gt;0,I25&gt;0),I25/H25,0)</f>
        <v>842.62258239207802</v>
      </c>
      <c r="K25" s="34"/>
      <c r="L25" s="71"/>
      <c r="M25" s="54" t="s">
        <v>38</v>
      </c>
      <c r="N25" s="54"/>
      <c r="O25" s="72">
        <v>0.40500000000000003</v>
      </c>
      <c r="P25" s="166"/>
      <c r="Q25" s="74"/>
      <c r="R25" s="4">
        <v>1</v>
      </c>
      <c r="S25" s="4" t="s">
        <v>31</v>
      </c>
    </row>
    <row r="26" spans="1:19" s="4" customFormat="1" ht="27" customHeight="1" x14ac:dyDescent="0.15">
      <c r="A26" s="177">
        <v>22</v>
      </c>
      <c r="B26" s="113" t="s">
        <v>150</v>
      </c>
      <c r="C26" s="41" t="s">
        <v>151</v>
      </c>
      <c r="D26" s="30">
        <v>20</v>
      </c>
      <c r="E26" s="31">
        <v>492</v>
      </c>
      <c r="F26" s="32">
        <v>32441382</v>
      </c>
      <c r="G26" s="107">
        <f t="shared" ref="G26:G44" si="6">IF(AND(E26&gt;0,F26&gt;0),F26/E26,0)</f>
        <v>65937.768292682929</v>
      </c>
      <c r="H26" s="33">
        <v>38822.25</v>
      </c>
      <c r="I26" s="32">
        <v>32441382</v>
      </c>
      <c r="J26" s="107">
        <f t="shared" si="5"/>
        <v>835.63889264532577</v>
      </c>
      <c r="K26" s="34"/>
      <c r="L26" s="71"/>
      <c r="M26" s="56"/>
      <c r="N26" s="56"/>
      <c r="O26" s="72"/>
      <c r="P26" s="165" t="s">
        <v>38</v>
      </c>
      <c r="Q26" s="74">
        <v>0.56000000000000005</v>
      </c>
      <c r="R26" s="4">
        <v>1</v>
      </c>
      <c r="S26" s="4" t="s">
        <v>31</v>
      </c>
    </row>
    <row r="27" spans="1:19" s="4" customFormat="1" ht="27" customHeight="1" x14ac:dyDescent="0.15">
      <c r="A27" s="177">
        <v>23</v>
      </c>
      <c r="B27" s="113" t="s">
        <v>162</v>
      </c>
      <c r="C27" s="41" t="s">
        <v>163</v>
      </c>
      <c r="D27" s="30">
        <v>10</v>
      </c>
      <c r="E27" s="31">
        <v>70</v>
      </c>
      <c r="F27" s="32">
        <v>4436522</v>
      </c>
      <c r="G27" s="107">
        <f t="shared" si="6"/>
        <v>63378.885714285716</v>
      </c>
      <c r="H27" s="33">
        <v>5463.75</v>
      </c>
      <c r="I27" s="32">
        <v>4436522</v>
      </c>
      <c r="J27" s="107">
        <f t="shared" si="5"/>
        <v>811.99212994738048</v>
      </c>
      <c r="K27" s="34"/>
      <c r="L27" s="71"/>
      <c r="M27" s="54"/>
      <c r="N27" s="54"/>
      <c r="O27" s="72"/>
      <c r="P27" s="166"/>
      <c r="Q27" s="74"/>
      <c r="R27" s="4">
        <v>1</v>
      </c>
      <c r="S27" s="4" t="s">
        <v>31</v>
      </c>
    </row>
    <row r="28" spans="1:19" s="4" customFormat="1" ht="27" customHeight="1" x14ac:dyDescent="0.15">
      <c r="A28" s="177">
        <v>24</v>
      </c>
      <c r="B28" s="64" t="s">
        <v>104</v>
      </c>
      <c r="C28" s="41" t="s">
        <v>104</v>
      </c>
      <c r="D28" s="30">
        <v>15</v>
      </c>
      <c r="E28" s="31">
        <v>169</v>
      </c>
      <c r="F28" s="32">
        <v>12179378</v>
      </c>
      <c r="G28" s="107">
        <f t="shared" si="6"/>
        <v>72067.325443786976</v>
      </c>
      <c r="H28" s="33">
        <v>15211</v>
      </c>
      <c r="I28" s="32">
        <v>12179378</v>
      </c>
      <c r="J28" s="107">
        <f t="shared" si="5"/>
        <v>800.69541778975736</v>
      </c>
      <c r="K28" s="34"/>
      <c r="L28" s="71"/>
      <c r="M28" s="56"/>
      <c r="N28" s="56"/>
      <c r="O28" s="72"/>
      <c r="P28" s="165"/>
      <c r="Q28" s="74"/>
      <c r="R28" s="4">
        <v>1</v>
      </c>
      <c r="S28" s="4" t="s">
        <v>31</v>
      </c>
    </row>
    <row r="29" spans="1:19" s="4" customFormat="1" ht="27" customHeight="1" x14ac:dyDescent="0.15">
      <c r="A29" s="177">
        <v>25</v>
      </c>
      <c r="B29" s="113" t="s">
        <v>181</v>
      </c>
      <c r="C29" s="42" t="s">
        <v>182</v>
      </c>
      <c r="D29" s="30">
        <v>30</v>
      </c>
      <c r="E29" s="31">
        <v>252</v>
      </c>
      <c r="F29" s="32">
        <v>33820185</v>
      </c>
      <c r="G29" s="107">
        <f t="shared" si="6"/>
        <v>134207.08333333334</v>
      </c>
      <c r="H29" s="33">
        <v>34085</v>
      </c>
      <c r="I29" s="32">
        <v>33820185</v>
      </c>
      <c r="J29" s="107">
        <f t="shared" si="5"/>
        <v>992.23074666275488</v>
      </c>
      <c r="K29" s="34"/>
      <c r="L29" s="71"/>
      <c r="M29" s="54"/>
      <c r="N29" s="54"/>
      <c r="O29" s="72"/>
      <c r="P29" s="166"/>
      <c r="Q29" s="74"/>
      <c r="R29" s="4">
        <v>1</v>
      </c>
      <c r="S29" s="4" t="s">
        <v>31</v>
      </c>
    </row>
    <row r="30" spans="1:19" s="4" customFormat="1" ht="27" customHeight="1" x14ac:dyDescent="0.15">
      <c r="A30" s="177">
        <v>26</v>
      </c>
      <c r="B30" s="113" t="s">
        <v>203</v>
      </c>
      <c r="C30" s="42" t="s">
        <v>204</v>
      </c>
      <c r="D30" s="30">
        <v>20</v>
      </c>
      <c r="E30" s="31">
        <v>222</v>
      </c>
      <c r="F30" s="32">
        <v>19176912</v>
      </c>
      <c r="G30" s="107">
        <f t="shared" si="6"/>
        <v>86382.486486486479</v>
      </c>
      <c r="H30" s="33">
        <v>21202</v>
      </c>
      <c r="I30" s="32">
        <v>19176912</v>
      </c>
      <c r="J30" s="107">
        <f t="shared" si="5"/>
        <v>904.48599188755782</v>
      </c>
      <c r="K30" s="34"/>
      <c r="L30" s="71"/>
      <c r="M30" s="56"/>
      <c r="N30" s="56"/>
      <c r="O30" s="72"/>
      <c r="P30" s="165"/>
      <c r="Q30" s="74"/>
      <c r="R30" s="4">
        <v>1</v>
      </c>
      <c r="S30" s="4" t="s">
        <v>31</v>
      </c>
    </row>
    <row r="31" spans="1:19" s="4" customFormat="1" ht="27" customHeight="1" x14ac:dyDescent="0.15">
      <c r="A31" s="177">
        <v>27</v>
      </c>
      <c r="B31" s="113" t="s">
        <v>209</v>
      </c>
      <c r="C31" s="42" t="s">
        <v>209</v>
      </c>
      <c r="D31" s="30">
        <v>30</v>
      </c>
      <c r="E31" s="31">
        <v>225</v>
      </c>
      <c r="F31" s="32">
        <v>21880067</v>
      </c>
      <c r="G31" s="107">
        <f t="shared" si="6"/>
        <v>97244.742222222223</v>
      </c>
      <c r="H31" s="33">
        <v>27118</v>
      </c>
      <c r="I31" s="32">
        <v>21880067</v>
      </c>
      <c r="J31" s="107">
        <f t="shared" si="5"/>
        <v>806.84663323253926</v>
      </c>
      <c r="K31" s="34"/>
      <c r="L31" s="71"/>
      <c r="M31" s="54"/>
      <c r="N31" s="54"/>
      <c r="O31" s="72"/>
      <c r="P31" s="166"/>
      <c r="Q31" s="74"/>
      <c r="R31" s="4">
        <v>1</v>
      </c>
      <c r="S31" s="4" t="s">
        <v>31</v>
      </c>
    </row>
    <row r="32" spans="1:19" s="4" customFormat="1" ht="27" customHeight="1" x14ac:dyDescent="0.15">
      <c r="A32" s="177">
        <v>28</v>
      </c>
      <c r="B32" s="113" t="s">
        <v>213</v>
      </c>
      <c r="C32" s="42" t="s">
        <v>214</v>
      </c>
      <c r="D32" s="30">
        <v>40</v>
      </c>
      <c r="E32" s="31">
        <v>796</v>
      </c>
      <c r="F32" s="32">
        <v>59115600</v>
      </c>
      <c r="G32" s="107">
        <f t="shared" si="6"/>
        <v>74265.82914572864</v>
      </c>
      <c r="H32" s="33">
        <v>72072</v>
      </c>
      <c r="I32" s="32">
        <v>59115600</v>
      </c>
      <c r="J32" s="107">
        <f t="shared" si="5"/>
        <v>820.22977022977022</v>
      </c>
      <c r="K32" s="34"/>
      <c r="L32" s="71"/>
      <c r="M32" s="56" t="s">
        <v>38</v>
      </c>
      <c r="N32" s="56"/>
      <c r="O32" s="72">
        <v>2.8000000000000001E-2</v>
      </c>
      <c r="P32" s="165"/>
      <c r="Q32" s="74"/>
      <c r="R32" s="4">
        <v>1</v>
      </c>
      <c r="S32" s="4" t="s">
        <v>31</v>
      </c>
    </row>
    <row r="33" spans="1:19" s="4" customFormat="1" ht="27" customHeight="1" x14ac:dyDescent="0.15">
      <c r="A33" s="177">
        <v>29</v>
      </c>
      <c r="B33" s="113" t="s">
        <v>217</v>
      </c>
      <c r="C33" s="42" t="s">
        <v>218</v>
      </c>
      <c r="D33" s="30">
        <v>20</v>
      </c>
      <c r="E33" s="31">
        <v>78</v>
      </c>
      <c r="F33" s="32">
        <v>4440531</v>
      </c>
      <c r="G33" s="107">
        <f t="shared" si="6"/>
        <v>56929.884615384617</v>
      </c>
      <c r="H33" s="33">
        <v>5505</v>
      </c>
      <c r="I33" s="32">
        <v>4440531</v>
      </c>
      <c r="J33" s="107">
        <f t="shared" si="5"/>
        <v>806.63596730245229</v>
      </c>
      <c r="K33" s="34"/>
      <c r="L33" s="71"/>
      <c r="M33" s="54" t="s">
        <v>38</v>
      </c>
      <c r="N33" s="54"/>
      <c r="O33" s="72">
        <v>6.8000000000000005E-2</v>
      </c>
      <c r="P33" s="166"/>
      <c r="Q33" s="74"/>
      <c r="R33" s="4">
        <v>1</v>
      </c>
      <c r="S33" s="4" t="s">
        <v>31</v>
      </c>
    </row>
    <row r="34" spans="1:19" s="4" customFormat="1" ht="27" customHeight="1" x14ac:dyDescent="0.15">
      <c r="A34" s="177">
        <v>30</v>
      </c>
      <c r="B34" s="113" t="s">
        <v>224</v>
      </c>
      <c r="C34" s="42" t="s">
        <v>225</v>
      </c>
      <c r="D34" s="30">
        <v>20</v>
      </c>
      <c r="E34" s="31">
        <v>222</v>
      </c>
      <c r="F34" s="32">
        <v>15666930</v>
      </c>
      <c r="G34" s="107">
        <f t="shared" si="6"/>
        <v>70571.75675675676</v>
      </c>
      <c r="H34" s="33">
        <v>17825</v>
      </c>
      <c r="I34" s="32">
        <v>15666930</v>
      </c>
      <c r="J34" s="107">
        <f t="shared" si="5"/>
        <v>878.9301542776999</v>
      </c>
      <c r="K34" s="34"/>
      <c r="L34" s="71"/>
      <c r="M34" s="56"/>
      <c r="N34" s="56"/>
      <c r="O34" s="72"/>
      <c r="P34" s="165" t="s">
        <v>38</v>
      </c>
      <c r="Q34" s="74">
        <v>3.6999999999999998E-2</v>
      </c>
      <c r="R34" s="4">
        <v>1</v>
      </c>
      <c r="S34" s="4" t="s">
        <v>31</v>
      </c>
    </row>
    <row r="35" spans="1:19" s="4" customFormat="1" ht="27" customHeight="1" x14ac:dyDescent="0.15">
      <c r="A35" s="177">
        <v>31</v>
      </c>
      <c r="B35" s="113" t="s">
        <v>234</v>
      </c>
      <c r="C35" s="42" t="s">
        <v>235</v>
      </c>
      <c r="D35" s="30">
        <v>20</v>
      </c>
      <c r="E35" s="31">
        <v>122</v>
      </c>
      <c r="F35" s="32">
        <v>8038130</v>
      </c>
      <c r="G35" s="107">
        <f t="shared" si="6"/>
        <v>65886.311475409835</v>
      </c>
      <c r="H35" s="33">
        <v>9919</v>
      </c>
      <c r="I35" s="32">
        <v>8038130</v>
      </c>
      <c r="J35" s="107">
        <f t="shared" si="5"/>
        <v>810.377054138522</v>
      </c>
      <c r="K35" s="34"/>
      <c r="L35" s="71"/>
      <c r="M35" s="54" t="s">
        <v>38</v>
      </c>
      <c r="N35" s="54"/>
      <c r="O35" s="72">
        <v>1</v>
      </c>
      <c r="P35" s="166"/>
      <c r="Q35" s="74"/>
      <c r="R35" s="4">
        <v>1</v>
      </c>
      <c r="S35" s="4" t="s">
        <v>31</v>
      </c>
    </row>
    <row r="36" spans="1:19" s="4" customFormat="1" ht="27" customHeight="1" x14ac:dyDescent="0.15">
      <c r="A36" s="177">
        <v>32</v>
      </c>
      <c r="B36" s="113" t="s">
        <v>148</v>
      </c>
      <c r="C36" s="42" t="s">
        <v>236</v>
      </c>
      <c r="D36" s="30">
        <v>20</v>
      </c>
      <c r="E36" s="31">
        <v>152</v>
      </c>
      <c r="F36" s="32">
        <v>11054135</v>
      </c>
      <c r="G36" s="107">
        <f t="shared" si="6"/>
        <v>72724.572368421053</v>
      </c>
      <c r="H36" s="33">
        <v>13399</v>
      </c>
      <c r="I36" s="32">
        <v>11054135</v>
      </c>
      <c r="J36" s="107">
        <f t="shared" si="5"/>
        <v>824.99701470258969</v>
      </c>
      <c r="K36" s="34"/>
      <c r="L36" s="71"/>
      <c r="M36" s="56" t="s">
        <v>38</v>
      </c>
      <c r="N36" s="56"/>
      <c r="O36" s="72">
        <v>0.31900000000000001</v>
      </c>
      <c r="P36" s="165"/>
      <c r="Q36" s="74"/>
      <c r="R36" s="4">
        <v>1</v>
      </c>
      <c r="S36" s="4" t="s">
        <v>31</v>
      </c>
    </row>
    <row r="37" spans="1:19" s="4" customFormat="1" ht="27" customHeight="1" x14ac:dyDescent="0.15">
      <c r="A37" s="177">
        <v>33</v>
      </c>
      <c r="B37" s="113" t="s">
        <v>239</v>
      </c>
      <c r="C37" s="42" t="s">
        <v>240</v>
      </c>
      <c r="D37" s="30">
        <v>20</v>
      </c>
      <c r="E37" s="31">
        <v>146</v>
      </c>
      <c r="F37" s="32">
        <v>10994396</v>
      </c>
      <c r="G37" s="107">
        <f t="shared" si="6"/>
        <v>75304.082191780821</v>
      </c>
      <c r="H37" s="33">
        <v>13400.5</v>
      </c>
      <c r="I37" s="32">
        <v>10994396</v>
      </c>
      <c r="J37" s="107">
        <f t="shared" si="5"/>
        <v>820.44669975000932</v>
      </c>
      <c r="K37" s="34"/>
      <c r="L37" s="71"/>
      <c r="M37" s="54"/>
      <c r="N37" s="54"/>
      <c r="O37" s="72"/>
      <c r="P37" s="166"/>
      <c r="Q37" s="74"/>
      <c r="R37" s="4">
        <v>1</v>
      </c>
      <c r="S37" s="4" t="s">
        <v>31</v>
      </c>
    </row>
    <row r="38" spans="1:19" s="4" customFormat="1" ht="27" customHeight="1" x14ac:dyDescent="0.15">
      <c r="A38" s="177">
        <v>34</v>
      </c>
      <c r="B38" s="113" t="s">
        <v>246</v>
      </c>
      <c r="C38" s="42" t="s">
        <v>247</v>
      </c>
      <c r="D38" s="30">
        <v>20</v>
      </c>
      <c r="E38" s="31">
        <v>324</v>
      </c>
      <c r="F38" s="32">
        <v>20433384</v>
      </c>
      <c r="G38" s="107">
        <f t="shared" si="6"/>
        <v>63066</v>
      </c>
      <c r="H38" s="33">
        <v>25432</v>
      </c>
      <c r="I38" s="32">
        <v>20433384</v>
      </c>
      <c r="J38" s="107">
        <f t="shared" si="5"/>
        <v>803.45171437558986</v>
      </c>
      <c r="K38" s="34"/>
      <c r="L38" s="71"/>
      <c r="M38" s="56" t="s">
        <v>38</v>
      </c>
      <c r="N38" s="56" t="s">
        <v>38</v>
      </c>
      <c r="O38" s="72">
        <v>7.4999999999999997E-3</v>
      </c>
      <c r="P38" s="165"/>
      <c r="Q38" s="74"/>
      <c r="R38" s="4">
        <v>1</v>
      </c>
      <c r="S38" s="4" t="s">
        <v>31</v>
      </c>
    </row>
    <row r="39" spans="1:19" s="4" customFormat="1" ht="27" customHeight="1" x14ac:dyDescent="0.15">
      <c r="A39" s="177">
        <v>35</v>
      </c>
      <c r="B39" s="113" t="s">
        <v>249</v>
      </c>
      <c r="C39" s="43" t="s">
        <v>250</v>
      </c>
      <c r="D39" s="30">
        <v>10</v>
      </c>
      <c r="E39" s="31">
        <v>103</v>
      </c>
      <c r="F39" s="32">
        <v>8570716</v>
      </c>
      <c r="G39" s="107">
        <f t="shared" si="6"/>
        <v>83210.834951456316</v>
      </c>
      <c r="H39" s="33">
        <v>10520.5</v>
      </c>
      <c r="I39" s="32">
        <f>F39</f>
        <v>8570716</v>
      </c>
      <c r="J39" s="107">
        <f t="shared" si="5"/>
        <v>814.66812413858656</v>
      </c>
      <c r="K39" s="34"/>
      <c r="L39" s="71"/>
      <c r="M39" s="54" t="s">
        <v>38</v>
      </c>
      <c r="N39" s="54"/>
      <c r="O39" s="72">
        <f>(7855925+532610+96865)/17505565</f>
        <v>0.48472585717741756</v>
      </c>
      <c r="P39" s="166"/>
      <c r="Q39" s="74"/>
      <c r="R39" s="4">
        <v>1</v>
      </c>
      <c r="S39" s="4" t="s">
        <v>31</v>
      </c>
    </row>
    <row r="40" spans="1:19" s="4" customFormat="1" ht="27" customHeight="1" x14ac:dyDescent="0.15">
      <c r="A40" s="177">
        <v>36</v>
      </c>
      <c r="B40" s="113" t="s">
        <v>257</v>
      </c>
      <c r="C40" s="42" t="s">
        <v>258</v>
      </c>
      <c r="D40" s="30">
        <v>20</v>
      </c>
      <c r="E40" s="31">
        <v>182</v>
      </c>
      <c r="F40" s="32">
        <v>14201688</v>
      </c>
      <c r="G40" s="107">
        <f t="shared" si="6"/>
        <v>78031.252747252744</v>
      </c>
      <c r="H40" s="33">
        <v>17005</v>
      </c>
      <c r="I40" s="32">
        <v>14201688</v>
      </c>
      <c r="J40" s="107">
        <f t="shared" si="5"/>
        <v>835.14778006468691</v>
      </c>
      <c r="K40" s="34"/>
      <c r="L40" s="71"/>
      <c r="M40" s="56" t="s">
        <v>38</v>
      </c>
      <c r="N40" s="56"/>
      <c r="O40" s="72">
        <v>0.35</v>
      </c>
      <c r="P40" s="165" t="s">
        <v>38</v>
      </c>
      <c r="Q40" s="74">
        <v>0.55000000000000004</v>
      </c>
      <c r="R40" s="4">
        <v>1</v>
      </c>
      <c r="S40" s="4" t="s">
        <v>31</v>
      </c>
    </row>
    <row r="41" spans="1:19" s="4" customFormat="1" ht="27" customHeight="1" x14ac:dyDescent="0.15">
      <c r="A41" s="177">
        <v>37</v>
      </c>
      <c r="B41" s="113" t="s">
        <v>260</v>
      </c>
      <c r="C41" s="44" t="s">
        <v>261</v>
      </c>
      <c r="D41" s="30">
        <v>19</v>
      </c>
      <c r="E41" s="31">
        <v>79</v>
      </c>
      <c r="F41" s="32">
        <v>2567129</v>
      </c>
      <c r="G41" s="107">
        <f t="shared" si="6"/>
        <v>32495.303797468354</v>
      </c>
      <c r="H41" s="33">
        <v>10616.5</v>
      </c>
      <c r="I41" s="32">
        <v>2567129</v>
      </c>
      <c r="J41" s="107">
        <f t="shared" si="5"/>
        <v>241.80558564498656</v>
      </c>
      <c r="K41" s="34"/>
      <c r="L41" s="71"/>
      <c r="M41" s="54"/>
      <c r="N41" s="54"/>
      <c r="O41" s="72"/>
      <c r="P41" s="166"/>
      <c r="Q41" s="74"/>
      <c r="R41" s="4">
        <v>1</v>
      </c>
      <c r="S41" s="4" t="s">
        <v>31</v>
      </c>
    </row>
    <row r="42" spans="1:19" s="4" customFormat="1" ht="27" customHeight="1" x14ac:dyDescent="0.15">
      <c r="A42" s="177">
        <v>38</v>
      </c>
      <c r="B42" s="113" t="s">
        <v>264</v>
      </c>
      <c r="C42" s="45" t="s">
        <v>265</v>
      </c>
      <c r="D42" s="30">
        <v>15</v>
      </c>
      <c r="E42" s="31">
        <v>100</v>
      </c>
      <c r="F42" s="32">
        <v>9419752</v>
      </c>
      <c r="G42" s="107">
        <f t="shared" si="6"/>
        <v>94197.52</v>
      </c>
      <c r="H42" s="33">
        <v>11669</v>
      </c>
      <c r="I42" s="32">
        <v>9419752</v>
      </c>
      <c r="J42" s="107">
        <f t="shared" si="5"/>
        <v>807.24586511269172</v>
      </c>
      <c r="K42" s="34"/>
      <c r="L42" s="71"/>
      <c r="M42" s="56"/>
      <c r="N42" s="56"/>
      <c r="O42" s="72"/>
      <c r="P42" s="165"/>
      <c r="Q42" s="74"/>
      <c r="R42" s="4">
        <v>1</v>
      </c>
      <c r="S42" s="4" t="s">
        <v>31</v>
      </c>
    </row>
    <row r="43" spans="1:19" s="4" customFormat="1" ht="27" customHeight="1" x14ac:dyDescent="0.15">
      <c r="A43" s="177">
        <v>39</v>
      </c>
      <c r="B43" s="113" t="s">
        <v>266</v>
      </c>
      <c r="C43" s="44" t="s">
        <v>267</v>
      </c>
      <c r="D43" s="30">
        <v>10</v>
      </c>
      <c r="E43" s="31">
        <v>131</v>
      </c>
      <c r="F43" s="32">
        <v>10216514</v>
      </c>
      <c r="G43" s="107">
        <f t="shared" si="6"/>
        <v>77988.656488549619</v>
      </c>
      <c r="H43" s="33">
        <v>11998</v>
      </c>
      <c r="I43" s="32">
        <v>10216514</v>
      </c>
      <c r="J43" s="107">
        <f t="shared" si="5"/>
        <v>851.51808634772465</v>
      </c>
      <c r="K43" s="34"/>
      <c r="L43" s="71"/>
      <c r="M43" s="54" t="s">
        <v>38</v>
      </c>
      <c r="N43" s="54"/>
      <c r="O43" s="72">
        <v>0.1</v>
      </c>
      <c r="P43" s="166" t="s">
        <v>38</v>
      </c>
      <c r="Q43" s="74">
        <v>0</v>
      </c>
      <c r="R43" s="4">
        <v>1</v>
      </c>
      <c r="S43" s="4" t="s">
        <v>31</v>
      </c>
    </row>
    <row r="44" spans="1:19" s="4" customFormat="1" ht="27" customHeight="1" x14ac:dyDescent="0.15">
      <c r="A44" s="177">
        <v>40</v>
      </c>
      <c r="B44" s="113" t="s">
        <v>270</v>
      </c>
      <c r="C44" s="42" t="s">
        <v>271</v>
      </c>
      <c r="D44" s="30">
        <v>10</v>
      </c>
      <c r="E44" s="31">
        <v>32</v>
      </c>
      <c r="F44" s="32">
        <v>2032857</v>
      </c>
      <c r="G44" s="107">
        <f t="shared" si="6"/>
        <v>63526.78125</v>
      </c>
      <c r="H44" s="33">
        <v>2398</v>
      </c>
      <c r="I44" s="32">
        <v>2032857</v>
      </c>
      <c r="J44" s="107">
        <f t="shared" si="5"/>
        <v>847.73019182652206</v>
      </c>
      <c r="K44" s="34"/>
      <c r="L44" s="71"/>
      <c r="M44" s="56"/>
      <c r="N44" s="56"/>
      <c r="O44" s="72"/>
      <c r="P44" s="165"/>
      <c r="Q44" s="74"/>
      <c r="R44" s="4">
        <v>1</v>
      </c>
      <c r="S44" s="4" t="s">
        <v>31</v>
      </c>
    </row>
    <row r="45" spans="1:19" s="4" customFormat="1" ht="27" customHeight="1" x14ac:dyDescent="0.15">
      <c r="A45" s="177">
        <v>41</v>
      </c>
      <c r="B45" s="113" t="s">
        <v>275</v>
      </c>
      <c r="C45" s="44" t="s">
        <v>276</v>
      </c>
      <c r="D45" s="30">
        <v>20</v>
      </c>
      <c r="E45" s="31">
        <v>433</v>
      </c>
      <c r="F45" s="32">
        <v>29515714</v>
      </c>
      <c r="G45" s="107">
        <f t="shared" ref="G45:G50" si="7">IF(AND(E45&gt;0,F45&gt;0),F45/E45,0)</f>
        <v>68165.621247113158</v>
      </c>
      <c r="H45" s="33">
        <v>36566</v>
      </c>
      <c r="I45" s="32">
        <v>29515714</v>
      </c>
      <c r="J45" s="107">
        <f t="shared" si="5"/>
        <v>807.19012197123016</v>
      </c>
      <c r="K45" s="34"/>
      <c r="L45" s="71"/>
      <c r="M45" s="54"/>
      <c r="N45" s="54"/>
      <c r="O45" s="72"/>
      <c r="P45" s="166"/>
      <c r="Q45" s="74"/>
      <c r="R45" s="4">
        <v>1</v>
      </c>
      <c r="S45" s="4" t="s">
        <v>31</v>
      </c>
    </row>
    <row r="46" spans="1:19" s="4" customFormat="1" ht="27" customHeight="1" x14ac:dyDescent="0.15">
      <c r="A46" s="177">
        <v>42</v>
      </c>
      <c r="B46" s="113" t="s">
        <v>277</v>
      </c>
      <c r="C46" s="44" t="s">
        <v>278</v>
      </c>
      <c r="D46" s="30">
        <v>20</v>
      </c>
      <c r="E46" s="31">
        <v>184</v>
      </c>
      <c r="F46" s="32">
        <v>14886876</v>
      </c>
      <c r="G46" s="107">
        <f t="shared" si="7"/>
        <v>80906.934782608689</v>
      </c>
      <c r="H46" s="33">
        <v>18363</v>
      </c>
      <c r="I46" s="32">
        <v>14886876</v>
      </c>
      <c r="J46" s="107">
        <f t="shared" si="5"/>
        <v>810.69955889560526</v>
      </c>
      <c r="K46" s="34"/>
      <c r="L46" s="71"/>
      <c r="M46" s="56"/>
      <c r="N46" s="56"/>
      <c r="O46" s="72"/>
      <c r="P46" s="165"/>
      <c r="Q46" s="74"/>
      <c r="R46" s="4">
        <v>1</v>
      </c>
      <c r="S46" s="4" t="s">
        <v>31</v>
      </c>
    </row>
    <row r="47" spans="1:19" s="4" customFormat="1" ht="27" customHeight="1" x14ac:dyDescent="0.15">
      <c r="A47" s="177">
        <v>43</v>
      </c>
      <c r="B47" s="113" t="s">
        <v>286</v>
      </c>
      <c r="C47" s="44" t="s">
        <v>287</v>
      </c>
      <c r="D47" s="30">
        <v>20</v>
      </c>
      <c r="E47" s="31">
        <v>257</v>
      </c>
      <c r="F47" s="32">
        <v>19957479</v>
      </c>
      <c r="G47" s="107">
        <f t="shared" si="7"/>
        <v>77655.560311284047</v>
      </c>
      <c r="H47" s="33">
        <v>24586</v>
      </c>
      <c r="I47" s="32">
        <v>19957479</v>
      </c>
      <c r="J47" s="107">
        <f t="shared" si="5"/>
        <v>811.74160091108763</v>
      </c>
      <c r="K47" s="34"/>
      <c r="L47" s="71"/>
      <c r="M47" s="54"/>
      <c r="N47" s="54"/>
      <c r="O47" s="72"/>
      <c r="P47" s="166"/>
      <c r="Q47" s="74"/>
      <c r="R47" s="4">
        <v>1</v>
      </c>
      <c r="S47" s="4" t="s">
        <v>31</v>
      </c>
    </row>
    <row r="48" spans="1:19" s="4" customFormat="1" ht="27" customHeight="1" x14ac:dyDescent="0.15">
      <c r="A48" s="177">
        <v>44</v>
      </c>
      <c r="B48" s="113" t="s">
        <v>294</v>
      </c>
      <c r="C48" s="52" t="s">
        <v>295</v>
      </c>
      <c r="D48" s="30">
        <v>20</v>
      </c>
      <c r="E48" s="31">
        <v>422</v>
      </c>
      <c r="F48" s="32">
        <v>24832402</v>
      </c>
      <c r="G48" s="107">
        <f t="shared" si="7"/>
        <v>58844.554502369669</v>
      </c>
      <c r="H48" s="33">
        <v>30753.5</v>
      </c>
      <c r="I48" s="32">
        <v>24832402</v>
      </c>
      <c r="J48" s="107">
        <f t="shared" si="5"/>
        <v>807.46588193213779</v>
      </c>
      <c r="K48" s="34"/>
      <c r="L48" s="71"/>
      <c r="M48" s="56" t="s">
        <v>38</v>
      </c>
      <c r="N48" s="56"/>
      <c r="O48" s="72">
        <v>0.16</v>
      </c>
      <c r="P48" s="165"/>
      <c r="Q48" s="74"/>
      <c r="R48" s="4">
        <v>1</v>
      </c>
      <c r="S48" s="4" t="s">
        <v>31</v>
      </c>
    </row>
    <row r="49" spans="1:19" s="4" customFormat="1" ht="27" customHeight="1" x14ac:dyDescent="0.15">
      <c r="A49" s="177">
        <v>45</v>
      </c>
      <c r="B49" s="113" t="s">
        <v>296</v>
      </c>
      <c r="C49" s="52" t="s">
        <v>297</v>
      </c>
      <c r="D49" s="30">
        <v>10</v>
      </c>
      <c r="E49" s="31">
        <v>72</v>
      </c>
      <c r="F49" s="32">
        <v>5891873</v>
      </c>
      <c r="G49" s="107">
        <f t="shared" si="7"/>
        <v>81831.569444444438</v>
      </c>
      <c r="H49" s="33">
        <v>7038.5</v>
      </c>
      <c r="I49" s="32">
        <v>5891873</v>
      </c>
      <c r="J49" s="107">
        <f t="shared" si="5"/>
        <v>837.0921361085459</v>
      </c>
      <c r="K49" s="34"/>
      <c r="L49" s="71"/>
      <c r="M49" s="54"/>
      <c r="N49" s="54"/>
      <c r="O49" s="72"/>
      <c r="P49" s="166"/>
      <c r="Q49" s="74"/>
      <c r="R49" s="4">
        <v>1</v>
      </c>
      <c r="S49" s="4" t="s">
        <v>31</v>
      </c>
    </row>
    <row r="50" spans="1:19" s="4" customFormat="1" ht="27" customHeight="1" x14ac:dyDescent="0.15">
      <c r="A50" s="177">
        <v>46</v>
      </c>
      <c r="B50" s="113" t="s">
        <v>303</v>
      </c>
      <c r="C50" s="42" t="s">
        <v>304</v>
      </c>
      <c r="D50" s="30">
        <v>14</v>
      </c>
      <c r="E50" s="31">
        <v>117</v>
      </c>
      <c r="F50" s="32">
        <v>10167163</v>
      </c>
      <c r="G50" s="107">
        <f t="shared" si="7"/>
        <v>86898.829059829062</v>
      </c>
      <c r="H50" s="33">
        <v>12625</v>
      </c>
      <c r="I50" s="32">
        <v>10167163</v>
      </c>
      <c r="J50" s="107">
        <f t="shared" si="5"/>
        <v>805.31984158415844</v>
      </c>
      <c r="K50" s="34"/>
      <c r="L50" s="71"/>
      <c r="M50" s="56"/>
      <c r="N50" s="56"/>
      <c r="O50" s="72"/>
      <c r="P50" s="165"/>
      <c r="Q50" s="74"/>
      <c r="R50" s="4">
        <v>1</v>
      </c>
      <c r="S50" s="4" t="s">
        <v>31</v>
      </c>
    </row>
    <row r="51" spans="1:19" s="4" customFormat="1" ht="27" customHeight="1" x14ac:dyDescent="0.15">
      <c r="A51" s="177">
        <v>47</v>
      </c>
      <c r="B51" s="113" t="s">
        <v>319</v>
      </c>
      <c r="C51" s="65" t="s">
        <v>314</v>
      </c>
      <c r="D51" s="30">
        <v>20</v>
      </c>
      <c r="E51" s="31">
        <v>31</v>
      </c>
      <c r="F51" s="32">
        <v>1825294</v>
      </c>
      <c r="G51" s="107">
        <f t="shared" ref="G51:G57" si="8">IF(AND(E51&gt;0,F51&gt;0),F51/E51,0)</f>
        <v>58880.451612903227</v>
      </c>
      <c r="H51" s="33">
        <v>2230</v>
      </c>
      <c r="I51" s="32">
        <v>1825294</v>
      </c>
      <c r="J51" s="107">
        <f t="shared" si="5"/>
        <v>818.51748878923763</v>
      </c>
      <c r="K51" s="34" t="s">
        <v>38</v>
      </c>
      <c r="L51" s="71"/>
      <c r="M51" s="56"/>
      <c r="N51" s="56"/>
      <c r="O51" s="72"/>
      <c r="P51" s="165"/>
      <c r="Q51" s="74"/>
      <c r="R51" s="4">
        <v>1</v>
      </c>
      <c r="S51" s="4" t="s">
        <v>31</v>
      </c>
    </row>
    <row r="52" spans="1:19" s="4" customFormat="1" ht="27" customHeight="1" x14ac:dyDescent="0.15">
      <c r="A52" s="177">
        <v>48</v>
      </c>
      <c r="B52" s="113" t="s">
        <v>315</v>
      </c>
      <c r="C52" s="44" t="s">
        <v>316</v>
      </c>
      <c r="D52" s="30">
        <v>10</v>
      </c>
      <c r="E52" s="31">
        <v>100</v>
      </c>
      <c r="F52" s="32">
        <v>8728909</v>
      </c>
      <c r="G52" s="107">
        <f t="shared" si="8"/>
        <v>87289.09</v>
      </c>
      <c r="H52" s="33">
        <v>10865</v>
      </c>
      <c r="I52" s="32">
        <v>8728909</v>
      </c>
      <c r="J52" s="107">
        <f>IF(AND(H52&gt;0,I52&gt;0),I52/H52,0)</f>
        <v>803.39705476300048</v>
      </c>
      <c r="K52" s="34"/>
      <c r="L52" s="71"/>
      <c r="M52" s="54" t="s">
        <v>38</v>
      </c>
      <c r="N52" s="54"/>
      <c r="O52" s="72">
        <v>0.28999999999999998</v>
      </c>
      <c r="P52" s="166"/>
      <c r="Q52" s="74"/>
      <c r="R52" s="4">
        <v>1</v>
      </c>
      <c r="S52" s="4" t="s">
        <v>31</v>
      </c>
    </row>
    <row r="53" spans="1:19" s="4" customFormat="1" ht="27" customHeight="1" x14ac:dyDescent="0.15">
      <c r="A53" s="177">
        <v>49</v>
      </c>
      <c r="B53" s="113" t="s">
        <v>315</v>
      </c>
      <c r="C53" s="44" t="s">
        <v>317</v>
      </c>
      <c r="D53" s="30">
        <v>10</v>
      </c>
      <c r="E53" s="31">
        <v>57</v>
      </c>
      <c r="F53" s="32">
        <v>4962990</v>
      </c>
      <c r="G53" s="107">
        <f t="shared" si="8"/>
        <v>87070</v>
      </c>
      <c r="H53" s="33">
        <v>6076</v>
      </c>
      <c r="I53" s="32">
        <v>4962990</v>
      </c>
      <c r="J53" s="107">
        <f>IF(AND(H53&gt;0,I53&gt;0),I53/H53,0)</f>
        <v>816.81863067807774</v>
      </c>
      <c r="K53" s="34" t="s">
        <v>38</v>
      </c>
      <c r="L53" s="71"/>
      <c r="M53" s="54"/>
      <c r="N53" s="54" t="s">
        <v>38</v>
      </c>
      <c r="O53" s="72">
        <v>0.28999999999999998</v>
      </c>
      <c r="P53" s="166"/>
      <c r="Q53" s="74"/>
      <c r="R53" s="4">
        <v>2</v>
      </c>
      <c r="S53" s="4" t="s">
        <v>8</v>
      </c>
    </row>
    <row r="54" spans="1:19" s="4" customFormat="1" ht="27" customHeight="1" x14ac:dyDescent="0.15">
      <c r="A54" s="177">
        <v>50</v>
      </c>
      <c r="B54" s="113" t="s">
        <v>326</v>
      </c>
      <c r="C54" s="44" t="s">
        <v>327</v>
      </c>
      <c r="D54" s="30">
        <v>20</v>
      </c>
      <c r="E54" s="31">
        <v>234</v>
      </c>
      <c r="F54" s="32">
        <v>14966560</v>
      </c>
      <c r="G54" s="107">
        <f t="shared" si="8"/>
        <v>63959.658119658117</v>
      </c>
      <c r="H54" s="33">
        <v>18743</v>
      </c>
      <c r="I54" s="32">
        <v>14966560</v>
      </c>
      <c r="J54" s="107">
        <f t="shared" si="5"/>
        <v>798.51464546764123</v>
      </c>
      <c r="K54" s="34"/>
      <c r="L54" s="71"/>
      <c r="M54" s="54"/>
      <c r="N54" s="54"/>
      <c r="O54" s="72"/>
      <c r="P54" s="166"/>
      <c r="Q54" s="74"/>
      <c r="R54" s="4">
        <v>1</v>
      </c>
      <c r="S54" s="4" t="s">
        <v>31</v>
      </c>
    </row>
    <row r="55" spans="1:19" s="4" customFormat="1" ht="27" customHeight="1" x14ac:dyDescent="0.15">
      <c r="A55" s="177">
        <v>51</v>
      </c>
      <c r="B55" s="113" t="s">
        <v>331</v>
      </c>
      <c r="C55" s="44" t="s">
        <v>332</v>
      </c>
      <c r="D55" s="30">
        <v>20</v>
      </c>
      <c r="E55" s="31">
        <v>207</v>
      </c>
      <c r="F55" s="32">
        <v>14087434</v>
      </c>
      <c r="G55" s="107">
        <f t="shared" si="8"/>
        <v>68055.23671497585</v>
      </c>
      <c r="H55" s="33">
        <v>17138</v>
      </c>
      <c r="I55" s="32">
        <v>14087434</v>
      </c>
      <c r="J55" s="107">
        <f t="shared" si="5"/>
        <v>821.99988330026838</v>
      </c>
      <c r="K55" s="34"/>
      <c r="L55" s="71"/>
      <c r="M55" s="54"/>
      <c r="N55" s="54"/>
      <c r="O55" s="72"/>
      <c r="P55" s="166"/>
      <c r="Q55" s="74"/>
      <c r="R55" s="4">
        <v>1</v>
      </c>
      <c r="S55" s="4" t="s">
        <v>31</v>
      </c>
    </row>
    <row r="56" spans="1:19" s="4" customFormat="1" ht="27" customHeight="1" x14ac:dyDescent="0.15">
      <c r="A56" s="177">
        <v>52</v>
      </c>
      <c r="B56" s="113" t="s">
        <v>335</v>
      </c>
      <c r="C56" s="44" t="s">
        <v>336</v>
      </c>
      <c r="D56" s="30">
        <v>15</v>
      </c>
      <c r="E56" s="31">
        <v>156</v>
      </c>
      <c r="F56" s="32">
        <v>10792648</v>
      </c>
      <c r="G56" s="107">
        <f t="shared" si="8"/>
        <v>69183.641025641031</v>
      </c>
      <c r="H56" s="33">
        <v>13431.15</v>
      </c>
      <c r="I56" s="32">
        <v>10792648</v>
      </c>
      <c r="J56" s="107">
        <f t="shared" si="5"/>
        <v>803.55353041251124</v>
      </c>
      <c r="K56" s="34"/>
      <c r="L56" s="71"/>
      <c r="M56" s="54"/>
      <c r="N56" s="54"/>
      <c r="O56" s="72"/>
      <c r="P56" s="166"/>
      <c r="Q56" s="74"/>
      <c r="R56" s="4">
        <v>1</v>
      </c>
      <c r="S56" s="4" t="s">
        <v>31</v>
      </c>
    </row>
    <row r="57" spans="1:19" s="4" customFormat="1" ht="27" customHeight="1" x14ac:dyDescent="0.15">
      <c r="A57" s="177">
        <v>53</v>
      </c>
      <c r="B57" s="113" t="s">
        <v>342</v>
      </c>
      <c r="C57" s="44" t="s">
        <v>343</v>
      </c>
      <c r="D57" s="30">
        <v>20</v>
      </c>
      <c r="E57" s="31">
        <v>218</v>
      </c>
      <c r="F57" s="32">
        <v>13377889</v>
      </c>
      <c r="G57" s="107">
        <f t="shared" si="8"/>
        <v>61366.463302752294</v>
      </c>
      <c r="H57" s="33">
        <v>18256</v>
      </c>
      <c r="I57" s="32">
        <v>13377889</v>
      </c>
      <c r="J57" s="107">
        <f t="shared" si="5"/>
        <v>732.79409509202458</v>
      </c>
      <c r="K57" s="34"/>
      <c r="L57" s="71"/>
      <c r="M57" s="54" t="s">
        <v>38</v>
      </c>
      <c r="N57" s="54"/>
      <c r="O57" s="72">
        <v>0.88208796821477664</v>
      </c>
      <c r="P57" s="166"/>
      <c r="Q57" s="74"/>
      <c r="R57" s="4">
        <v>1</v>
      </c>
      <c r="S57" s="4" t="s">
        <v>31</v>
      </c>
    </row>
    <row r="58" spans="1:19" s="4" customFormat="1" ht="27" customHeight="1" x14ac:dyDescent="0.15">
      <c r="A58" s="177">
        <v>54</v>
      </c>
      <c r="B58" s="113" t="s">
        <v>342</v>
      </c>
      <c r="C58" s="44" t="s">
        <v>344</v>
      </c>
      <c r="D58" s="30">
        <v>10</v>
      </c>
      <c r="E58" s="31">
        <v>154</v>
      </c>
      <c r="F58" s="32">
        <v>10234787</v>
      </c>
      <c r="G58" s="107">
        <f t="shared" ref="G58" si="9">IF(AND(E58&gt;0,F58&gt;0),F58/E58,0)</f>
        <v>66459.655844155845</v>
      </c>
      <c r="H58" s="33">
        <v>13571</v>
      </c>
      <c r="I58" s="32">
        <v>10234787</v>
      </c>
      <c r="J58" s="107">
        <f t="shared" si="5"/>
        <v>754.16601576891901</v>
      </c>
      <c r="K58" s="34"/>
      <c r="L58" s="71"/>
      <c r="M58" s="54" t="s">
        <v>38</v>
      </c>
      <c r="N58" s="54"/>
      <c r="O58" s="72">
        <v>0.89175032310940749</v>
      </c>
      <c r="P58" s="166"/>
      <c r="Q58" s="74"/>
      <c r="R58" s="4">
        <v>2</v>
      </c>
      <c r="S58" s="4" t="s">
        <v>8</v>
      </c>
    </row>
    <row r="59" spans="1:19" s="4" customFormat="1" ht="27" customHeight="1" x14ac:dyDescent="0.15">
      <c r="A59" s="177">
        <v>55</v>
      </c>
      <c r="B59" s="113" t="s">
        <v>353</v>
      </c>
      <c r="C59" s="44" t="s">
        <v>354</v>
      </c>
      <c r="D59" s="30">
        <v>20</v>
      </c>
      <c r="E59" s="31">
        <v>178</v>
      </c>
      <c r="F59" s="32">
        <v>13700663</v>
      </c>
      <c r="G59" s="107">
        <f t="shared" ref="G59:G64" si="10">IF(AND(E59&gt;0,F59&gt;0),F59/E59,0)</f>
        <v>76970.016853932582</v>
      </c>
      <c r="H59" s="33">
        <v>16849.77</v>
      </c>
      <c r="I59" s="32">
        <v>13700663</v>
      </c>
      <c r="J59" s="107">
        <f>IF(AND(H59&gt;0,I59&gt;0),I59/H59,0)</f>
        <v>813.10682579050035</v>
      </c>
      <c r="K59" s="34"/>
      <c r="L59" s="71"/>
      <c r="M59" s="54"/>
      <c r="N59" s="54"/>
      <c r="O59" s="72"/>
      <c r="P59" s="166"/>
      <c r="Q59" s="74"/>
      <c r="R59" s="4">
        <v>1</v>
      </c>
      <c r="S59" s="4" t="s">
        <v>31</v>
      </c>
    </row>
    <row r="60" spans="1:19" s="4" customFormat="1" ht="27" customHeight="1" x14ac:dyDescent="0.15">
      <c r="A60" s="177">
        <v>56</v>
      </c>
      <c r="B60" s="113" t="s">
        <v>355</v>
      </c>
      <c r="C60" s="44" t="s">
        <v>355</v>
      </c>
      <c r="D60" s="30">
        <v>20</v>
      </c>
      <c r="E60" s="31">
        <v>401</v>
      </c>
      <c r="F60" s="32">
        <v>30883129</v>
      </c>
      <c r="G60" s="107">
        <f t="shared" si="10"/>
        <v>77015.284289276809</v>
      </c>
      <c r="H60" s="33">
        <v>34535</v>
      </c>
      <c r="I60" s="32">
        <v>30883129</v>
      </c>
      <c r="J60" s="107">
        <f t="shared" ref="J60:J76" si="11">IF(AND(H60&gt;0,I60&gt;0),I60/H60,0)</f>
        <v>894.25594324598228</v>
      </c>
      <c r="K60" s="34"/>
      <c r="L60" s="71"/>
      <c r="M60" s="54"/>
      <c r="N60" s="54"/>
      <c r="O60" s="72"/>
      <c r="P60" s="166"/>
      <c r="Q60" s="74"/>
      <c r="R60" s="4">
        <v>1</v>
      </c>
      <c r="S60" s="4" t="s">
        <v>31</v>
      </c>
    </row>
    <row r="61" spans="1:19" s="4" customFormat="1" ht="27" customHeight="1" x14ac:dyDescent="0.15">
      <c r="A61" s="177">
        <v>57</v>
      </c>
      <c r="B61" s="113" t="s">
        <v>205</v>
      </c>
      <c r="C61" s="44" t="s">
        <v>369</v>
      </c>
      <c r="D61" s="30">
        <v>10</v>
      </c>
      <c r="E61" s="31">
        <v>75</v>
      </c>
      <c r="F61" s="32">
        <v>4954840</v>
      </c>
      <c r="G61" s="107">
        <f t="shared" si="10"/>
        <v>66064.53333333334</v>
      </c>
      <c r="H61" s="33">
        <v>6136</v>
      </c>
      <c r="I61" s="32">
        <v>4954840</v>
      </c>
      <c r="J61" s="107">
        <f t="shared" si="11"/>
        <v>807.50325945241195</v>
      </c>
      <c r="K61" s="34"/>
      <c r="L61" s="71"/>
      <c r="M61" s="54" t="s">
        <v>38</v>
      </c>
      <c r="N61" s="54"/>
      <c r="O61" s="72"/>
      <c r="P61" s="166"/>
      <c r="Q61" s="74"/>
      <c r="R61" s="4">
        <v>1</v>
      </c>
      <c r="S61" s="4" t="s">
        <v>31</v>
      </c>
    </row>
    <row r="62" spans="1:19" s="4" customFormat="1" ht="27" customHeight="1" x14ac:dyDescent="0.15">
      <c r="A62" s="177">
        <v>58</v>
      </c>
      <c r="B62" s="113" t="s">
        <v>424</v>
      </c>
      <c r="C62" s="44" t="s">
        <v>370</v>
      </c>
      <c r="D62" s="30">
        <v>15</v>
      </c>
      <c r="E62" s="31">
        <v>175</v>
      </c>
      <c r="F62" s="32">
        <v>11491706</v>
      </c>
      <c r="G62" s="107">
        <f t="shared" si="10"/>
        <v>65666.891428571427</v>
      </c>
      <c r="H62" s="33">
        <v>14047</v>
      </c>
      <c r="I62" s="32">
        <v>11491706</v>
      </c>
      <c r="J62" s="107">
        <f t="shared" si="11"/>
        <v>818.08969886808575</v>
      </c>
      <c r="K62" s="34"/>
      <c r="L62" s="71"/>
      <c r="M62" s="54" t="s">
        <v>38</v>
      </c>
      <c r="N62" s="54"/>
      <c r="O62" s="72">
        <v>0.1</v>
      </c>
      <c r="P62" s="166"/>
      <c r="Q62" s="74"/>
      <c r="R62" s="4">
        <v>1</v>
      </c>
      <c r="S62" s="4" t="s">
        <v>31</v>
      </c>
    </row>
    <row r="63" spans="1:19" s="4" customFormat="1" ht="27" customHeight="1" x14ac:dyDescent="0.15">
      <c r="A63" s="177">
        <v>59</v>
      </c>
      <c r="B63" s="113" t="s">
        <v>373</v>
      </c>
      <c r="C63" s="44" t="s">
        <v>374</v>
      </c>
      <c r="D63" s="30">
        <v>10</v>
      </c>
      <c r="E63" s="31">
        <v>36</v>
      </c>
      <c r="F63" s="32">
        <v>2195253</v>
      </c>
      <c r="G63" s="107">
        <f t="shared" si="10"/>
        <v>60979.25</v>
      </c>
      <c r="H63" s="33">
        <v>2727.4</v>
      </c>
      <c r="I63" s="32">
        <v>2195253</v>
      </c>
      <c r="J63" s="107">
        <f t="shared" si="11"/>
        <v>804.8885385348683</v>
      </c>
      <c r="K63" s="34"/>
      <c r="L63" s="71"/>
      <c r="M63" s="54"/>
      <c r="N63" s="54"/>
      <c r="O63" s="72"/>
      <c r="P63" s="166" t="s">
        <v>38</v>
      </c>
      <c r="Q63" s="74">
        <v>0</v>
      </c>
      <c r="R63" s="4">
        <v>1</v>
      </c>
      <c r="S63" s="4" t="s">
        <v>31</v>
      </c>
    </row>
    <row r="64" spans="1:19" s="4" customFormat="1" ht="27" customHeight="1" x14ac:dyDescent="0.15">
      <c r="A64" s="177">
        <v>60</v>
      </c>
      <c r="B64" s="113" t="s">
        <v>390</v>
      </c>
      <c r="C64" s="44" t="s">
        <v>391</v>
      </c>
      <c r="D64" s="30">
        <v>20</v>
      </c>
      <c r="E64" s="31">
        <v>144</v>
      </c>
      <c r="F64" s="32">
        <v>10610936</v>
      </c>
      <c r="G64" s="107">
        <f t="shared" si="10"/>
        <v>73687.055555555562</v>
      </c>
      <c r="H64" s="33">
        <v>13607</v>
      </c>
      <c r="I64" s="32">
        <v>10610936</v>
      </c>
      <c r="J64" s="107">
        <f t="shared" si="11"/>
        <v>779.81450723892112</v>
      </c>
      <c r="K64" s="34"/>
      <c r="L64" s="71"/>
      <c r="M64" s="54"/>
      <c r="N64" s="54"/>
      <c r="O64" s="72"/>
      <c r="P64" s="166"/>
      <c r="Q64" s="74"/>
      <c r="R64" s="4">
        <v>1</v>
      </c>
      <c r="S64" s="4" t="s">
        <v>31</v>
      </c>
    </row>
    <row r="65" spans="1:19" s="4" customFormat="1" ht="27" customHeight="1" x14ac:dyDescent="0.15">
      <c r="A65" s="177">
        <v>61</v>
      </c>
      <c r="B65" s="113" t="s">
        <v>403</v>
      </c>
      <c r="C65" s="44" t="s">
        <v>404</v>
      </c>
      <c r="D65" s="30">
        <v>13</v>
      </c>
      <c r="E65" s="31">
        <v>119</v>
      </c>
      <c r="F65" s="32">
        <v>7042789</v>
      </c>
      <c r="G65" s="107">
        <f t="shared" ref="G65:G70" si="12">IF(AND(E65&gt;0,F65&gt;0),F65/E65,0)</f>
        <v>59183.100840336134</v>
      </c>
      <c r="H65" s="33">
        <v>8543</v>
      </c>
      <c r="I65" s="32">
        <v>7042789</v>
      </c>
      <c r="J65" s="107">
        <f t="shared" si="11"/>
        <v>824.39295329509537</v>
      </c>
      <c r="K65" s="34"/>
      <c r="L65" s="71"/>
      <c r="M65" s="54"/>
      <c r="N65" s="54"/>
      <c r="O65" s="72"/>
      <c r="P65" s="166"/>
      <c r="Q65" s="74"/>
      <c r="R65" s="4">
        <v>1</v>
      </c>
      <c r="S65" s="4" t="s">
        <v>31</v>
      </c>
    </row>
    <row r="66" spans="1:19" s="4" customFormat="1" ht="27" customHeight="1" x14ac:dyDescent="0.15">
      <c r="A66" s="177">
        <v>62</v>
      </c>
      <c r="B66" s="113" t="s">
        <v>407</v>
      </c>
      <c r="C66" s="44" t="s">
        <v>408</v>
      </c>
      <c r="D66" s="30">
        <v>20</v>
      </c>
      <c r="E66" s="31">
        <v>66</v>
      </c>
      <c r="F66" s="32">
        <v>7328732</v>
      </c>
      <c r="G66" s="107">
        <f t="shared" si="12"/>
        <v>111041.39393939394</v>
      </c>
      <c r="H66" s="33">
        <v>8583.5</v>
      </c>
      <c r="I66" s="32">
        <v>7328732</v>
      </c>
      <c r="J66" s="107">
        <f t="shared" si="11"/>
        <v>853.81627541212788</v>
      </c>
      <c r="K66" s="34"/>
      <c r="L66" s="71"/>
      <c r="M66" s="54"/>
      <c r="N66" s="54"/>
      <c r="O66" s="72"/>
      <c r="P66" s="166"/>
      <c r="Q66" s="74"/>
      <c r="R66" s="4">
        <v>1</v>
      </c>
      <c r="S66" s="4" t="s">
        <v>31</v>
      </c>
    </row>
    <row r="67" spans="1:19" s="4" customFormat="1" ht="27" customHeight="1" x14ac:dyDescent="0.15">
      <c r="A67" s="177">
        <v>63</v>
      </c>
      <c r="B67" s="113" t="s">
        <v>411</v>
      </c>
      <c r="C67" s="44" t="s">
        <v>413</v>
      </c>
      <c r="D67" s="30">
        <v>20</v>
      </c>
      <c r="E67" s="31">
        <v>130</v>
      </c>
      <c r="F67" s="32">
        <v>8193745</v>
      </c>
      <c r="G67" s="107">
        <f t="shared" si="12"/>
        <v>63028.807692307695</v>
      </c>
      <c r="H67" s="33">
        <v>11818</v>
      </c>
      <c r="I67" s="32">
        <v>8193745</v>
      </c>
      <c r="J67" s="107">
        <f t="shared" si="11"/>
        <v>693.32755119309525</v>
      </c>
      <c r="K67" s="34"/>
      <c r="L67" s="71"/>
      <c r="M67" s="54"/>
      <c r="N67" s="54"/>
      <c r="O67" s="72"/>
      <c r="P67" s="166"/>
      <c r="Q67" s="74"/>
      <c r="R67" s="4">
        <v>1</v>
      </c>
      <c r="S67" s="4" t="s">
        <v>31</v>
      </c>
    </row>
    <row r="68" spans="1:19" s="4" customFormat="1" ht="27" customHeight="1" x14ac:dyDescent="0.15">
      <c r="A68" s="177">
        <v>64</v>
      </c>
      <c r="B68" s="113" t="s">
        <v>414</v>
      </c>
      <c r="C68" s="44" t="s">
        <v>415</v>
      </c>
      <c r="D68" s="30">
        <v>10</v>
      </c>
      <c r="E68" s="31">
        <v>80</v>
      </c>
      <c r="F68" s="32">
        <v>6582310</v>
      </c>
      <c r="G68" s="107">
        <f t="shared" si="12"/>
        <v>82278.875</v>
      </c>
      <c r="H68" s="33">
        <v>7820</v>
      </c>
      <c r="I68" s="32">
        <v>6582310</v>
      </c>
      <c r="J68" s="107">
        <f t="shared" si="11"/>
        <v>841.72762148337597</v>
      </c>
      <c r="K68" s="34"/>
      <c r="L68" s="71"/>
      <c r="M68" s="54"/>
      <c r="N68" s="54"/>
      <c r="O68" s="72"/>
      <c r="P68" s="166"/>
      <c r="Q68" s="74"/>
      <c r="R68" s="4">
        <v>1</v>
      </c>
      <c r="S68" s="4" t="s">
        <v>31</v>
      </c>
    </row>
    <row r="69" spans="1:19" s="4" customFormat="1" ht="27" customHeight="1" x14ac:dyDescent="0.15">
      <c r="A69" s="177">
        <v>65</v>
      </c>
      <c r="B69" s="113" t="s">
        <v>425</v>
      </c>
      <c r="C69" s="44" t="s">
        <v>417</v>
      </c>
      <c r="D69" s="30">
        <v>10</v>
      </c>
      <c r="E69" s="31">
        <v>175</v>
      </c>
      <c r="F69" s="32">
        <v>14559971</v>
      </c>
      <c r="G69" s="107">
        <f t="shared" si="12"/>
        <v>83199.834285714285</v>
      </c>
      <c r="H69" s="33">
        <v>17196</v>
      </c>
      <c r="I69" s="32">
        <v>14559971</v>
      </c>
      <c r="J69" s="107">
        <f t="shared" si="11"/>
        <v>846.70685043033268</v>
      </c>
      <c r="K69" s="34"/>
      <c r="L69" s="71"/>
      <c r="M69" s="54"/>
      <c r="N69" s="54"/>
      <c r="O69" s="72"/>
      <c r="P69" s="166"/>
      <c r="Q69" s="74"/>
      <c r="R69" s="4">
        <v>1</v>
      </c>
      <c r="S69" s="4" t="s">
        <v>31</v>
      </c>
    </row>
    <row r="70" spans="1:19" s="4" customFormat="1" ht="27" customHeight="1" x14ac:dyDescent="0.15">
      <c r="A70" s="177">
        <v>66</v>
      </c>
      <c r="B70" s="113" t="s">
        <v>421</v>
      </c>
      <c r="C70" s="44" t="s">
        <v>422</v>
      </c>
      <c r="D70" s="30">
        <v>10</v>
      </c>
      <c r="E70" s="31">
        <v>21</v>
      </c>
      <c r="F70" s="32">
        <v>1041474</v>
      </c>
      <c r="G70" s="107">
        <f t="shared" si="12"/>
        <v>49594</v>
      </c>
      <c r="H70" s="33">
        <v>1267</v>
      </c>
      <c r="I70" s="32">
        <v>1041474</v>
      </c>
      <c r="J70" s="107">
        <f t="shared" si="11"/>
        <v>822</v>
      </c>
      <c r="K70" s="34" t="s">
        <v>38</v>
      </c>
      <c r="L70" s="71"/>
      <c r="M70" s="54"/>
      <c r="N70" s="54"/>
      <c r="O70" s="72"/>
      <c r="P70" s="166" t="s">
        <v>38</v>
      </c>
      <c r="Q70" s="74"/>
      <c r="R70" s="4">
        <v>1</v>
      </c>
      <c r="S70" s="4" t="s">
        <v>31</v>
      </c>
    </row>
    <row r="71" spans="1:19" s="4" customFormat="1" ht="27" customHeight="1" x14ac:dyDescent="0.15">
      <c r="A71" s="177">
        <v>67</v>
      </c>
      <c r="B71" s="113" t="s">
        <v>426</v>
      </c>
      <c r="C71" s="44" t="s">
        <v>428</v>
      </c>
      <c r="D71" s="30">
        <v>10</v>
      </c>
      <c r="E71" s="31">
        <v>95</v>
      </c>
      <c r="F71" s="32">
        <v>6467073</v>
      </c>
      <c r="G71" s="107">
        <f>IF(AND(E71&gt;0,F71&gt;0),F71/E71,0)</f>
        <v>68074.452631578941</v>
      </c>
      <c r="H71" s="33">
        <v>7836</v>
      </c>
      <c r="I71" s="32">
        <v>6467073</v>
      </c>
      <c r="J71" s="107">
        <f t="shared" si="11"/>
        <v>825.30283307810112</v>
      </c>
      <c r="K71" s="34"/>
      <c r="L71" s="71"/>
      <c r="M71" s="54"/>
      <c r="N71" s="54"/>
      <c r="O71" s="72"/>
      <c r="P71" s="166"/>
      <c r="Q71" s="74"/>
      <c r="R71" s="4">
        <v>1</v>
      </c>
      <c r="S71" s="4" t="s">
        <v>31</v>
      </c>
    </row>
    <row r="72" spans="1:19" s="4" customFormat="1" ht="27" customHeight="1" x14ac:dyDescent="0.15">
      <c r="A72" s="177">
        <v>68</v>
      </c>
      <c r="B72" s="113" t="s">
        <v>461</v>
      </c>
      <c r="C72" s="44" t="s">
        <v>452</v>
      </c>
      <c r="D72" s="30">
        <v>10</v>
      </c>
      <c r="E72" s="31">
        <v>24</v>
      </c>
      <c r="F72" s="32">
        <v>1785000</v>
      </c>
      <c r="G72" s="107">
        <f>IF(AND(E72&gt;0,F72&gt;0),F72/E72,0)</f>
        <v>74375</v>
      </c>
      <c r="H72" s="33">
        <v>2170</v>
      </c>
      <c r="I72" s="32">
        <v>1785000</v>
      </c>
      <c r="J72" s="107">
        <f t="shared" si="11"/>
        <v>822.58064516129036</v>
      </c>
      <c r="K72" s="34"/>
      <c r="L72" s="71"/>
      <c r="M72" s="54"/>
      <c r="N72" s="54"/>
      <c r="O72" s="72"/>
      <c r="P72" s="166"/>
      <c r="Q72" s="74"/>
      <c r="R72" s="4">
        <v>1</v>
      </c>
      <c r="S72" s="4" t="s">
        <v>31</v>
      </c>
    </row>
    <row r="73" spans="1:19" s="4" customFormat="1" ht="27" customHeight="1" x14ac:dyDescent="0.15">
      <c r="A73" s="177">
        <v>69</v>
      </c>
      <c r="B73" s="113" t="s">
        <v>455</v>
      </c>
      <c r="C73" s="44" t="s">
        <v>456</v>
      </c>
      <c r="D73" s="30">
        <v>11</v>
      </c>
      <c r="E73" s="31">
        <v>108</v>
      </c>
      <c r="F73" s="32">
        <v>11026446</v>
      </c>
      <c r="G73" s="107">
        <f>IF(AND(E73&gt;0,F73&gt;0),F73/E73,0)</f>
        <v>102096.72222222222</v>
      </c>
      <c r="H73" s="33">
        <v>12731</v>
      </c>
      <c r="I73" s="32">
        <v>11026446</v>
      </c>
      <c r="J73" s="107">
        <f t="shared" si="11"/>
        <v>866.10996779514574</v>
      </c>
      <c r="K73" s="34"/>
      <c r="L73" s="71"/>
      <c r="M73" s="54"/>
      <c r="N73" s="54"/>
      <c r="O73" s="72"/>
      <c r="P73" s="166"/>
      <c r="Q73" s="74"/>
      <c r="R73" s="4">
        <v>1</v>
      </c>
      <c r="S73" s="4" t="s">
        <v>31</v>
      </c>
    </row>
    <row r="74" spans="1:19" s="4" customFormat="1" ht="27" customHeight="1" x14ac:dyDescent="0.15">
      <c r="A74" s="177">
        <v>70</v>
      </c>
      <c r="B74" s="113" t="s">
        <v>457</v>
      </c>
      <c r="C74" s="44" t="s">
        <v>458</v>
      </c>
      <c r="D74" s="30">
        <v>20</v>
      </c>
      <c r="E74" s="31">
        <v>366</v>
      </c>
      <c r="F74" s="32">
        <v>23548985</v>
      </c>
      <c r="G74" s="107">
        <f>IF(AND(E74&gt;0,F74&gt;0),F74/E74,0)</f>
        <v>64341.489071038253</v>
      </c>
      <c r="H74" s="33">
        <v>29172</v>
      </c>
      <c r="I74" s="32">
        <v>23548985</v>
      </c>
      <c r="J74" s="107">
        <f t="shared" si="11"/>
        <v>807.24616070204308</v>
      </c>
      <c r="K74" s="34"/>
      <c r="L74" s="71"/>
      <c r="M74" s="54"/>
      <c r="N74" s="54"/>
      <c r="O74" s="72"/>
      <c r="P74" s="166"/>
      <c r="Q74" s="74"/>
      <c r="R74" s="4">
        <v>1</v>
      </c>
      <c r="S74" s="4" t="s">
        <v>31</v>
      </c>
    </row>
    <row r="75" spans="1:19" s="4" customFormat="1" ht="27" customHeight="1" x14ac:dyDescent="0.15">
      <c r="A75" s="177">
        <v>71</v>
      </c>
      <c r="B75" s="113" t="s">
        <v>462</v>
      </c>
      <c r="C75" s="44" t="s">
        <v>463</v>
      </c>
      <c r="D75" s="30">
        <v>10</v>
      </c>
      <c r="E75" s="31">
        <v>81</v>
      </c>
      <c r="F75" s="32">
        <v>4620213</v>
      </c>
      <c r="G75" s="107">
        <f t="shared" ref="G75" si="13">IF(AND(E75&gt;0,F75&gt;0),F75/E75,0)</f>
        <v>57039.666666666664</v>
      </c>
      <c r="H75" s="33">
        <v>5828</v>
      </c>
      <c r="I75" s="32">
        <v>4620213</v>
      </c>
      <c r="J75" s="107">
        <f t="shared" si="11"/>
        <v>792.76132463967053</v>
      </c>
      <c r="K75" s="34"/>
      <c r="L75" s="71"/>
      <c r="M75" s="54"/>
      <c r="N75" s="54"/>
      <c r="O75" s="72"/>
      <c r="P75" s="166"/>
      <c r="Q75" s="74"/>
    </row>
    <row r="76" spans="1:19" s="4" customFormat="1" ht="27" customHeight="1" thickBot="1" x14ac:dyDescent="0.2">
      <c r="A76" s="178">
        <v>72</v>
      </c>
      <c r="B76" s="168" t="s">
        <v>464</v>
      </c>
      <c r="C76" s="169" t="s">
        <v>465</v>
      </c>
      <c r="D76" s="159">
        <v>10</v>
      </c>
      <c r="E76" s="160">
        <v>107</v>
      </c>
      <c r="F76" s="161">
        <v>15964663</v>
      </c>
      <c r="G76" s="108">
        <f>IF(AND(E76&gt;0,F76&gt;0),F76/E76,0)</f>
        <v>149202.45794392523</v>
      </c>
      <c r="H76" s="162">
        <v>12746</v>
      </c>
      <c r="I76" s="161">
        <v>15964663</v>
      </c>
      <c r="J76" s="108">
        <f t="shared" si="11"/>
        <v>1252.5233798838851</v>
      </c>
      <c r="K76" s="163"/>
      <c r="L76" s="164"/>
      <c r="M76" s="58"/>
      <c r="N76" s="58"/>
      <c r="O76" s="73"/>
      <c r="P76" s="170"/>
      <c r="Q76" s="78"/>
      <c r="R76" s="4">
        <v>1</v>
      </c>
      <c r="S76" s="4" t="s">
        <v>31</v>
      </c>
    </row>
    <row r="77" spans="1:19" s="4" customFormat="1" ht="15" hidden="1" customHeight="1" x14ac:dyDescent="0.15">
      <c r="A77" s="15"/>
      <c r="B77" s="69"/>
      <c r="C77" s="15">
        <f>COUNTA(C5:C76)</f>
        <v>72</v>
      </c>
      <c r="D77" s="16">
        <f>SUM(D5:D76)</f>
        <v>1252</v>
      </c>
      <c r="E77" s="16">
        <f>SUM(E5:E76)</f>
        <v>13922</v>
      </c>
      <c r="F77" s="16">
        <f>SUM(F5:F76)</f>
        <v>1016463635</v>
      </c>
      <c r="G77" s="18">
        <f t="shared" ref="G77" si="14">IF(AND(E77&gt;0,F77&gt;0),F77/E77,0)</f>
        <v>73011.322726619735</v>
      </c>
      <c r="H77" s="16">
        <f>SUM(H5:H76)</f>
        <v>1233042.8199999998</v>
      </c>
      <c r="I77" s="16">
        <f>SUM(I5:I76)</f>
        <v>1016463635</v>
      </c>
      <c r="J77" s="18">
        <f t="shared" ref="J77" si="15">IF(AND(H77&gt;0,I77&gt;0),I77/H77,0)</f>
        <v>824.35388172488615</v>
      </c>
      <c r="M77" s="60"/>
      <c r="N77" s="60"/>
      <c r="Q77" s="60"/>
    </row>
    <row r="78" spans="1:19" s="4" customFormat="1" ht="15" hidden="1" customHeight="1" x14ac:dyDescent="0.15">
      <c r="B78" s="117"/>
      <c r="C78" s="29"/>
      <c r="D78" s="16"/>
      <c r="E78" s="16"/>
      <c r="F78" s="16"/>
      <c r="G78" s="17"/>
      <c r="H78" s="17"/>
      <c r="I78" s="17"/>
      <c r="J78" s="17"/>
    </row>
    <row r="79" spans="1:19" s="4" customFormat="1" ht="15" hidden="1" customHeight="1" x14ac:dyDescent="0.15">
      <c r="B79" s="117"/>
      <c r="C79" s="29"/>
      <c r="D79" s="16">
        <f>COUNTA(D5:D76)</f>
        <v>72</v>
      </c>
      <c r="E79" s="16"/>
      <c r="F79" s="16"/>
      <c r="G79" s="17"/>
      <c r="H79" s="17"/>
      <c r="I79" s="17"/>
      <c r="J79" s="17"/>
    </row>
    <row r="80" spans="1:19" s="4" customFormat="1" ht="15" hidden="1" customHeight="1" x14ac:dyDescent="0.15">
      <c r="B80" s="117"/>
      <c r="C80" s="29"/>
      <c r="D80" s="16"/>
      <c r="E80" s="16"/>
      <c r="F80" s="16"/>
      <c r="G80" s="17"/>
      <c r="H80" s="17"/>
      <c r="I80" s="17"/>
      <c r="J80" s="17"/>
    </row>
    <row r="81" spans="2:10" s="4" customFormat="1" ht="15" hidden="1" customHeight="1" x14ac:dyDescent="0.15">
      <c r="B81" s="117"/>
      <c r="C81" s="29"/>
      <c r="D81" s="16"/>
      <c r="E81" s="16"/>
      <c r="F81" s="16"/>
      <c r="G81" s="17"/>
      <c r="H81" s="17"/>
      <c r="I81" s="17"/>
      <c r="J81" s="17"/>
    </row>
    <row r="82" spans="2:10" s="4" customFormat="1" ht="15" hidden="1" customHeight="1" x14ac:dyDescent="0.15">
      <c r="B82" s="117"/>
      <c r="C82" s="29"/>
      <c r="D82" s="16"/>
      <c r="E82" s="16"/>
      <c r="F82" s="16"/>
      <c r="G82" s="17"/>
      <c r="H82" s="17"/>
      <c r="I82" s="17"/>
      <c r="J82" s="17"/>
    </row>
    <row r="83" spans="2:10" s="4" customFormat="1" ht="15" customHeight="1" x14ac:dyDescent="0.15">
      <c r="B83" s="117"/>
      <c r="C83" s="15"/>
      <c r="D83" s="16"/>
      <c r="E83" s="16"/>
      <c r="F83" s="16"/>
      <c r="G83" s="17"/>
      <c r="H83" s="17"/>
      <c r="I83" s="17"/>
      <c r="J83" s="17"/>
    </row>
    <row r="84" spans="2:10" s="4" customFormat="1" ht="15" customHeight="1" x14ac:dyDescent="0.15">
      <c r="B84" s="117"/>
      <c r="C84" s="15"/>
      <c r="D84" s="16"/>
      <c r="E84" s="16"/>
      <c r="F84" s="16"/>
      <c r="G84" s="17"/>
      <c r="H84" s="17"/>
      <c r="I84" s="17"/>
      <c r="J84" s="17"/>
    </row>
    <row r="85" spans="2:10" s="4" customFormat="1" ht="15" customHeight="1" x14ac:dyDescent="0.15">
      <c r="B85" s="117"/>
      <c r="C85" s="15"/>
      <c r="D85" s="16"/>
      <c r="E85" s="16"/>
      <c r="F85" s="16"/>
      <c r="G85" s="17"/>
      <c r="H85" s="17"/>
      <c r="I85" s="17"/>
      <c r="J85" s="17"/>
    </row>
    <row r="86" spans="2:10" s="4" customFormat="1" ht="15" customHeight="1" x14ac:dyDescent="0.15">
      <c r="B86" s="118"/>
      <c r="C86" s="15"/>
      <c r="D86" s="16"/>
      <c r="E86" s="16"/>
      <c r="F86" s="16"/>
      <c r="G86" s="17"/>
      <c r="H86" s="17"/>
      <c r="I86" s="17"/>
      <c r="J86" s="17"/>
    </row>
    <row r="87" spans="2:10" s="4" customFormat="1" ht="15" customHeight="1" x14ac:dyDescent="0.15">
      <c r="B87" s="118"/>
      <c r="C87" s="15"/>
      <c r="D87" s="16"/>
      <c r="E87" s="16"/>
      <c r="F87" s="16"/>
      <c r="G87" s="17"/>
      <c r="H87" s="17"/>
      <c r="I87" s="17"/>
      <c r="J87" s="17"/>
    </row>
    <row r="88" spans="2:10" s="4" customFormat="1" ht="15" customHeight="1" x14ac:dyDescent="0.15">
      <c r="B88" s="118"/>
      <c r="C88" s="15"/>
      <c r="D88" s="16"/>
      <c r="E88" s="16"/>
      <c r="F88" s="16"/>
      <c r="G88" s="17"/>
      <c r="H88" s="17"/>
      <c r="I88" s="17"/>
      <c r="J88" s="17"/>
    </row>
    <row r="89" spans="2:10" s="4" customFormat="1" ht="15" customHeight="1" x14ac:dyDescent="0.15">
      <c r="B89" s="118"/>
      <c r="C89" s="15"/>
      <c r="D89" s="16"/>
      <c r="E89" s="16"/>
      <c r="F89" s="16"/>
      <c r="G89" s="17"/>
      <c r="H89" s="17"/>
      <c r="I89" s="17"/>
      <c r="J89" s="17"/>
    </row>
    <row r="90" spans="2:10" s="4" customFormat="1" ht="15" customHeight="1" x14ac:dyDescent="0.15">
      <c r="B90" s="118"/>
      <c r="C90" s="15"/>
      <c r="D90" s="16"/>
      <c r="E90" s="16"/>
      <c r="F90" s="16"/>
      <c r="G90" s="17"/>
      <c r="H90" s="17"/>
      <c r="I90" s="17"/>
      <c r="J90" s="17"/>
    </row>
    <row r="91" spans="2:10" s="4" customFormat="1" ht="15" customHeight="1" x14ac:dyDescent="0.15">
      <c r="B91" s="118"/>
      <c r="C91" s="15"/>
      <c r="D91" s="16"/>
      <c r="E91" s="16"/>
      <c r="F91" s="16"/>
      <c r="G91" s="17"/>
      <c r="H91" s="17"/>
      <c r="I91" s="17"/>
      <c r="J91" s="17"/>
    </row>
    <row r="92" spans="2:10" s="4" customFormat="1" ht="15" customHeight="1" x14ac:dyDescent="0.15">
      <c r="B92" s="118"/>
      <c r="C92" s="15"/>
      <c r="D92" s="16"/>
      <c r="E92" s="16"/>
      <c r="F92" s="16"/>
      <c r="G92" s="17"/>
      <c r="H92" s="17"/>
      <c r="I92" s="17"/>
      <c r="J92" s="17"/>
    </row>
    <row r="93" spans="2:10" s="4" customFormat="1" ht="15" customHeight="1" x14ac:dyDescent="0.15">
      <c r="B93" s="118"/>
      <c r="C93" s="15"/>
      <c r="D93" s="16"/>
      <c r="E93" s="16"/>
      <c r="F93" s="16"/>
      <c r="G93" s="17"/>
      <c r="H93" s="17"/>
      <c r="I93" s="17"/>
      <c r="J93" s="17"/>
    </row>
    <row r="94" spans="2:10" s="4" customFormat="1" ht="15" customHeight="1" x14ac:dyDescent="0.15">
      <c r="B94" s="118"/>
      <c r="C94" s="15"/>
      <c r="D94" s="16"/>
      <c r="E94" s="16"/>
      <c r="F94" s="16"/>
      <c r="G94" s="17"/>
      <c r="H94" s="17"/>
      <c r="I94" s="17"/>
      <c r="J94" s="17"/>
    </row>
    <row r="95" spans="2:10" s="4" customFormat="1" ht="15" customHeight="1" x14ac:dyDescent="0.15">
      <c r="B95" s="118"/>
      <c r="C95" s="15"/>
      <c r="D95" s="16"/>
      <c r="E95" s="16"/>
      <c r="F95" s="16"/>
      <c r="G95" s="17"/>
      <c r="H95" s="17"/>
      <c r="I95" s="17"/>
      <c r="J95" s="17"/>
    </row>
    <row r="96" spans="2:10" s="4" customFormat="1" ht="15" customHeight="1" x14ac:dyDescent="0.15">
      <c r="B96" s="118"/>
      <c r="C96" s="15"/>
      <c r="D96" s="16"/>
      <c r="E96" s="16"/>
      <c r="F96" s="16"/>
      <c r="G96" s="17"/>
      <c r="H96" s="17"/>
      <c r="I96" s="17"/>
      <c r="J96" s="17"/>
    </row>
    <row r="97" spans="2:10" s="4" customFormat="1" ht="15" customHeight="1" x14ac:dyDescent="0.15">
      <c r="B97" s="118"/>
      <c r="C97" s="15"/>
      <c r="D97" s="16"/>
      <c r="E97" s="16"/>
      <c r="F97" s="16"/>
      <c r="G97" s="17"/>
      <c r="H97" s="17"/>
      <c r="I97" s="17"/>
      <c r="J97" s="17"/>
    </row>
    <row r="98" spans="2:10" s="4" customFormat="1" ht="15" customHeight="1" x14ac:dyDescent="0.15">
      <c r="B98" s="118"/>
      <c r="C98" s="15"/>
      <c r="D98" s="16"/>
      <c r="E98" s="16"/>
      <c r="F98" s="16"/>
      <c r="G98" s="17"/>
      <c r="H98" s="17"/>
      <c r="I98" s="17"/>
      <c r="J98" s="17"/>
    </row>
    <row r="99" spans="2:10" s="4" customFormat="1" ht="15" customHeight="1" x14ac:dyDescent="0.15">
      <c r="B99" s="118"/>
      <c r="C99" s="15"/>
      <c r="D99" s="16"/>
      <c r="E99" s="16"/>
      <c r="F99" s="16"/>
      <c r="G99" s="17"/>
      <c r="H99" s="17"/>
      <c r="I99" s="17"/>
      <c r="J99" s="17"/>
    </row>
    <row r="100" spans="2:10" s="4" customFormat="1" ht="15" customHeight="1" x14ac:dyDescent="0.15">
      <c r="B100" s="118"/>
      <c r="C100" s="15"/>
      <c r="D100" s="16"/>
      <c r="E100" s="16"/>
      <c r="F100" s="16"/>
      <c r="G100" s="17"/>
      <c r="H100" s="17"/>
      <c r="I100" s="17"/>
      <c r="J100" s="17"/>
    </row>
    <row r="101" spans="2:10" s="4" customFormat="1" ht="15" customHeight="1" x14ac:dyDescent="0.15">
      <c r="B101" s="118"/>
      <c r="C101" s="15"/>
      <c r="D101" s="16"/>
      <c r="E101" s="16"/>
      <c r="F101" s="16"/>
      <c r="G101" s="17"/>
      <c r="H101" s="17"/>
      <c r="I101" s="17"/>
      <c r="J101" s="17"/>
    </row>
    <row r="102" spans="2:10" s="4" customFormat="1" ht="15" customHeight="1" x14ac:dyDescent="0.15">
      <c r="B102" s="118"/>
      <c r="C102" s="15"/>
      <c r="D102" s="16"/>
      <c r="E102" s="16"/>
      <c r="F102" s="16"/>
      <c r="G102" s="17"/>
      <c r="H102" s="17"/>
      <c r="I102" s="17"/>
      <c r="J102" s="17"/>
    </row>
    <row r="103" spans="2:10" s="4" customFormat="1" ht="15" customHeight="1" x14ac:dyDescent="0.15">
      <c r="B103" s="118"/>
      <c r="C103" s="15"/>
      <c r="D103" s="16"/>
      <c r="E103" s="16"/>
      <c r="F103" s="16"/>
      <c r="G103" s="17"/>
      <c r="H103" s="17"/>
      <c r="I103" s="17"/>
      <c r="J103" s="17"/>
    </row>
    <row r="104" spans="2:10" s="4" customFormat="1" ht="15" customHeight="1" x14ac:dyDescent="0.15">
      <c r="B104" s="118"/>
      <c r="C104" s="15"/>
      <c r="D104" s="16"/>
      <c r="E104" s="16"/>
      <c r="F104" s="16"/>
      <c r="G104" s="17"/>
      <c r="H104" s="17"/>
      <c r="I104" s="17"/>
      <c r="J104" s="17"/>
    </row>
    <row r="105" spans="2:10" s="4" customFormat="1" ht="15" customHeight="1" x14ac:dyDescent="0.15">
      <c r="B105" s="118"/>
      <c r="C105" s="15"/>
      <c r="D105" s="16"/>
      <c r="E105" s="16"/>
      <c r="F105" s="16"/>
      <c r="G105" s="17"/>
      <c r="H105" s="17"/>
      <c r="I105" s="17"/>
      <c r="J105" s="17"/>
    </row>
    <row r="106" spans="2:10" s="4" customFormat="1" ht="15" customHeight="1" x14ac:dyDescent="0.15">
      <c r="B106" s="118"/>
      <c r="C106" s="15"/>
      <c r="D106" s="16"/>
      <c r="E106" s="16"/>
      <c r="F106" s="16"/>
      <c r="G106" s="17"/>
      <c r="H106" s="17"/>
      <c r="I106" s="17"/>
      <c r="J106" s="17"/>
    </row>
    <row r="107" spans="2:10" s="4" customFormat="1" ht="15" customHeight="1" x14ac:dyDescent="0.15">
      <c r="B107" s="118"/>
      <c r="C107" s="15"/>
      <c r="D107" s="16"/>
      <c r="E107" s="16"/>
      <c r="F107" s="16"/>
      <c r="G107" s="17"/>
      <c r="H107" s="17"/>
      <c r="I107" s="17"/>
      <c r="J107" s="17"/>
    </row>
    <row r="108" spans="2:10" s="4" customFormat="1" ht="15" customHeight="1" x14ac:dyDescent="0.15">
      <c r="B108" s="118"/>
      <c r="C108" s="15"/>
      <c r="D108" s="16"/>
      <c r="E108" s="16"/>
      <c r="F108" s="16"/>
      <c r="G108" s="17"/>
      <c r="H108" s="17"/>
      <c r="I108" s="17"/>
      <c r="J108" s="17"/>
    </row>
    <row r="109" spans="2:10" s="4" customFormat="1" ht="15" customHeight="1" x14ac:dyDescent="0.15">
      <c r="B109" s="118"/>
      <c r="C109" s="15"/>
      <c r="D109" s="16"/>
      <c r="E109" s="16"/>
      <c r="F109" s="16"/>
      <c r="G109" s="17"/>
      <c r="H109" s="17"/>
      <c r="I109" s="17"/>
      <c r="J109" s="17"/>
    </row>
    <row r="110" spans="2:10" s="4" customFormat="1" ht="15" customHeight="1" x14ac:dyDescent="0.15">
      <c r="B110" s="118"/>
      <c r="C110" s="15"/>
      <c r="D110" s="16"/>
      <c r="E110" s="16"/>
      <c r="F110" s="16"/>
      <c r="G110" s="17"/>
      <c r="H110" s="17"/>
      <c r="I110" s="17"/>
      <c r="J110" s="17"/>
    </row>
    <row r="111" spans="2:10" s="4" customFormat="1" ht="15" customHeight="1" x14ac:dyDescent="0.15">
      <c r="B111" s="118"/>
      <c r="C111" s="15"/>
      <c r="D111" s="16"/>
      <c r="E111" s="16"/>
      <c r="F111" s="16"/>
      <c r="G111" s="17"/>
      <c r="H111" s="17"/>
      <c r="I111" s="17"/>
      <c r="J111" s="17"/>
    </row>
    <row r="112" spans="2:10" s="4" customFormat="1" ht="15" customHeight="1" x14ac:dyDescent="0.15">
      <c r="B112" s="118"/>
      <c r="C112" s="15"/>
      <c r="D112" s="16"/>
      <c r="E112" s="16"/>
      <c r="F112" s="16"/>
      <c r="G112" s="17"/>
      <c r="H112" s="17"/>
      <c r="I112" s="17"/>
      <c r="J112" s="17"/>
    </row>
    <row r="113" spans="2:10" s="4" customFormat="1" ht="15" customHeight="1" x14ac:dyDescent="0.15">
      <c r="B113" s="118"/>
      <c r="C113" s="15"/>
      <c r="D113" s="16"/>
      <c r="E113" s="16"/>
      <c r="F113" s="16"/>
      <c r="G113" s="17"/>
      <c r="H113" s="17"/>
      <c r="I113" s="17"/>
      <c r="J113" s="17"/>
    </row>
    <row r="114" spans="2:10" s="4" customFormat="1" ht="15" customHeight="1" x14ac:dyDescent="0.15">
      <c r="B114" s="118"/>
      <c r="C114" s="15"/>
      <c r="D114" s="16"/>
      <c r="E114" s="16"/>
      <c r="F114" s="16"/>
      <c r="G114" s="17"/>
      <c r="H114" s="17"/>
      <c r="I114" s="17"/>
      <c r="J114" s="17"/>
    </row>
    <row r="115" spans="2:10" s="4" customFormat="1" ht="15" customHeight="1" x14ac:dyDescent="0.15">
      <c r="B115" s="118"/>
      <c r="C115" s="15"/>
      <c r="D115" s="16"/>
      <c r="E115" s="16"/>
      <c r="F115" s="16"/>
      <c r="G115" s="17"/>
      <c r="H115" s="17"/>
      <c r="I115" s="17"/>
      <c r="J115" s="17"/>
    </row>
    <row r="116" spans="2:10" s="4" customFormat="1" ht="15" customHeight="1" x14ac:dyDescent="0.15">
      <c r="B116" s="118"/>
      <c r="C116" s="15"/>
      <c r="D116" s="16"/>
      <c r="E116" s="16"/>
      <c r="F116" s="16"/>
      <c r="G116" s="17"/>
      <c r="H116" s="17"/>
      <c r="I116" s="17"/>
      <c r="J116" s="17"/>
    </row>
    <row r="117" spans="2:10" s="4" customFormat="1" ht="15" customHeight="1" x14ac:dyDescent="0.15">
      <c r="B117" s="118"/>
      <c r="C117" s="15"/>
      <c r="D117" s="16"/>
      <c r="E117" s="16"/>
      <c r="F117" s="16"/>
      <c r="G117" s="17"/>
      <c r="H117" s="17"/>
      <c r="I117" s="17"/>
      <c r="J117" s="17"/>
    </row>
    <row r="118" spans="2:10" s="4" customFormat="1" ht="15" customHeight="1" x14ac:dyDescent="0.15">
      <c r="B118" s="118"/>
      <c r="C118" s="15"/>
      <c r="D118" s="16"/>
      <c r="E118" s="16"/>
      <c r="F118" s="16"/>
      <c r="G118" s="17"/>
      <c r="H118" s="17"/>
      <c r="I118" s="17"/>
      <c r="J118" s="17"/>
    </row>
    <row r="119" spans="2:10" s="4" customFormat="1" ht="15" customHeight="1" x14ac:dyDescent="0.15">
      <c r="B119" s="118"/>
      <c r="C119" s="15"/>
      <c r="D119" s="16"/>
      <c r="E119" s="16"/>
      <c r="F119" s="16"/>
      <c r="G119" s="17"/>
      <c r="H119" s="17"/>
      <c r="I119" s="17"/>
      <c r="J119" s="17"/>
    </row>
    <row r="120" spans="2:10" s="4" customFormat="1" ht="15" customHeight="1" x14ac:dyDescent="0.15">
      <c r="B120" s="118"/>
      <c r="C120" s="15"/>
      <c r="D120" s="16"/>
      <c r="E120" s="16"/>
      <c r="F120" s="16"/>
      <c r="G120" s="17"/>
      <c r="H120" s="17"/>
      <c r="I120" s="17"/>
      <c r="J120" s="17"/>
    </row>
    <row r="121" spans="2:10" s="4" customFormat="1" ht="15" customHeight="1" x14ac:dyDescent="0.15">
      <c r="B121" s="118"/>
      <c r="C121" s="15"/>
      <c r="D121" s="16"/>
      <c r="E121" s="16"/>
      <c r="F121" s="16"/>
      <c r="G121" s="17"/>
      <c r="H121" s="17"/>
      <c r="I121" s="17"/>
      <c r="J121" s="17"/>
    </row>
    <row r="122" spans="2:10" s="4" customFormat="1" ht="15" customHeight="1" x14ac:dyDescent="0.15">
      <c r="B122" s="118"/>
      <c r="C122" s="15"/>
      <c r="D122" s="16"/>
      <c r="E122" s="16"/>
      <c r="F122" s="16"/>
      <c r="G122" s="17"/>
      <c r="H122" s="17"/>
      <c r="I122" s="17"/>
      <c r="J122" s="17"/>
    </row>
    <row r="123" spans="2:10" s="4" customFormat="1" ht="15" customHeight="1" x14ac:dyDescent="0.15">
      <c r="B123" s="118"/>
      <c r="C123" s="15"/>
      <c r="D123" s="16"/>
      <c r="E123" s="16"/>
      <c r="F123" s="16"/>
      <c r="G123" s="17"/>
      <c r="H123" s="17"/>
      <c r="I123" s="17"/>
      <c r="J123" s="17"/>
    </row>
    <row r="124" spans="2:10" s="4" customFormat="1" ht="15" customHeight="1" x14ac:dyDescent="0.15">
      <c r="B124" s="118"/>
      <c r="C124" s="15"/>
      <c r="D124" s="16"/>
      <c r="E124" s="16"/>
      <c r="F124" s="16"/>
      <c r="G124" s="17"/>
      <c r="H124" s="17"/>
      <c r="I124" s="17"/>
      <c r="J124" s="17"/>
    </row>
    <row r="125" spans="2:10" s="4" customFormat="1" ht="15" customHeight="1" x14ac:dyDescent="0.15">
      <c r="B125" s="118"/>
      <c r="C125" s="15"/>
      <c r="D125" s="16"/>
      <c r="E125" s="16"/>
      <c r="F125" s="16"/>
      <c r="G125" s="17"/>
      <c r="H125" s="17"/>
      <c r="I125" s="17"/>
      <c r="J125" s="17"/>
    </row>
    <row r="126" spans="2:10" s="4" customFormat="1" ht="15" customHeight="1" x14ac:dyDescent="0.15">
      <c r="B126" s="118"/>
      <c r="C126" s="15"/>
      <c r="D126" s="16"/>
      <c r="E126" s="16"/>
      <c r="F126" s="16"/>
      <c r="G126" s="17"/>
      <c r="H126" s="17"/>
      <c r="I126" s="17"/>
      <c r="J126" s="17"/>
    </row>
    <row r="127" spans="2:10" s="4" customFormat="1" ht="15" customHeight="1" x14ac:dyDescent="0.15">
      <c r="B127" s="118"/>
      <c r="C127" s="15"/>
      <c r="D127" s="16"/>
      <c r="E127" s="16"/>
      <c r="F127" s="16"/>
      <c r="G127" s="17"/>
      <c r="H127" s="17"/>
      <c r="I127" s="17"/>
      <c r="J127" s="17"/>
    </row>
    <row r="128" spans="2:10" s="4" customFormat="1" ht="15" customHeight="1" x14ac:dyDescent="0.15">
      <c r="B128" s="118"/>
      <c r="C128" s="15"/>
      <c r="D128" s="16"/>
      <c r="E128" s="16"/>
      <c r="F128" s="16"/>
      <c r="G128" s="17"/>
      <c r="H128" s="17"/>
      <c r="I128" s="17"/>
      <c r="J128" s="17"/>
    </row>
    <row r="129" spans="2:10" s="4" customFormat="1" ht="15" customHeight="1" x14ac:dyDescent="0.15">
      <c r="B129" s="118"/>
      <c r="C129" s="15"/>
      <c r="D129" s="16"/>
      <c r="E129" s="16"/>
      <c r="F129" s="16"/>
      <c r="G129" s="17"/>
      <c r="H129" s="17"/>
      <c r="I129" s="17"/>
      <c r="J129" s="17"/>
    </row>
    <row r="130" spans="2:10" s="4" customFormat="1" ht="15" customHeight="1" x14ac:dyDescent="0.15">
      <c r="B130" s="118"/>
      <c r="C130" s="15"/>
      <c r="D130" s="16"/>
      <c r="E130" s="16"/>
      <c r="F130" s="16"/>
      <c r="G130" s="17"/>
      <c r="H130" s="17"/>
      <c r="I130" s="17"/>
      <c r="J130" s="17"/>
    </row>
    <row r="131" spans="2:10" s="4" customFormat="1" ht="15" customHeight="1" x14ac:dyDescent="0.15">
      <c r="B131" s="118"/>
      <c r="C131" s="15"/>
      <c r="D131" s="16"/>
      <c r="E131" s="16"/>
      <c r="F131" s="16"/>
      <c r="G131" s="17"/>
      <c r="H131" s="17"/>
      <c r="I131" s="17"/>
      <c r="J131" s="17"/>
    </row>
    <row r="132" spans="2:10" s="4" customFormat="1" ht="15" customHeight="1" x14ac:dyDescent="0.15">
      <c r="B132" s="118"/>
      <c r="C132" s="15"/>
      <c r="D132" s="16"/>
      <c r="E132" s="16"/>
      <c r="F132" s="16"/>
      <c r="G132" s="17"/>
      <c r="H132" s="17"/>
      <c r="I132" s="17"/>
      <c r="J132" s="17"/>
    </row>
    <row r="133" spans="2:10" s="4" customFormat="1" ht="15" customHeight="1" x14ac:dyDescent="0.15">
      <c r="B133" s="118"/>
      <c r="C133" s="15"/>
      <c r="D133" s="16"/>
      <c r="E133" s="16"/>
      <c r="F133" s="16"/>
      <c r="G133" s="17"/>
      <c r="H133" s="17"/>
      <c r="I133" s="17"/>
      <c r="J133" s="17"/>
    </row>
    <row r="134" spans="2:10" s="4" customFormat="1" ht="15" customHeight="1" x14ac:dyDescent="0.15">
      <c r="B134" s="118"/>
      <c r="C134" s="15"/>
      <c r="D134" s="16"/>
      <c r="E134" s="16"/>
      <c r="F134" s="16"/>
      <c r="G134" s="17"/>
      <c r="H134" s="17"/>
      <c r="I134" s="17"/>
      <c r="J134" s="17"/>
    </row>
    <row r="135" spans="2:10" s="4" customFormat="1" ht="15" customHeight="1" x14ac:dyDescent="0.15">
      <c r="B135" s="118"/>
      <c r="C135" s="15"/>
      <c r="D135" s="16"/>
      <c r="E135" s="16"/>
      <c r="F135" s="16"/>
      <c r="G135" s="17"/>
      <c r="H135" s="17"/>
      <c r="I135" s="17"/>
      <c r="J135" s="17"/>
    </row>
    <row r="136" spans="2:10" s="4" customFormat="1" ht="15" customHeight="1" x14ac:dyDescent="0.15">
      <c r="B136" s="118"/>
      <c r="C136" s="15"/>
      <c r="D136" s="16"/>
      <c r="E136" s="16"/>
      <c r="F136" s="16"/>
      <c r="G136" s="17"/>
      <c r="H136" s="17"/>
      <c r="I136" s="17"/>
      <c r="J136" s="17"/>
    </row>
    <row r="137" spans="2:10" s="4" customFormat="1" ht="15" customHeight="1" x14ac:dyDescent="0.15">
      <c r="B137" s="118"/>
      <c r="C137" s="15"/>
      <c r="D137" s="16"/>
      <c r="E137" s="16"/>
      <c r="F137" s="16"/>
      <c r="G137" s="17"/>
      <c r="H137" s="17"/>
      <c r="I137" s="17"/>
      <c r="J137" s="17"/>
    </row>
    <row r="138" spans="2:10" s="4" customFormat="1" ht="15" customHeight="1" x14ac:dyDescent="0.15">
      <c r="B138" s="118"/>
      <c r="C138" s="15"/>
      <c r="D138" s="16"/>
      <c r="E138" s="16"/>
      <c r="F138" s="16"/>
      <c r="G138" s="17"/>
      <c r="H138" s="17"/>
      <c r="I138" s="17"/>
      <c r="J138" s="17"/>
    </row>
    <row r="139" spans="2:10" s="4" customFormat="1" ht="15" customHeight="1" x14ac:dyDescent="0.15">
      <c r="B139" s="118"/>
      <c r="C139" s="15"/>
      <c r="D139" s="16"/>
      <c r="E139" s="16"/>
      <c r="F139" s="16"/>
      <c r="G139" s="17"/>
      <c r="H139" s="17"/>
      <c r="I139" s="17"/>
      <c r="J139" s="17"/>
    </row>
    <row r="140" spans="2:10" s="4" customFormat="1" ht="15" customHeight="1" x14ac:dyDescent="0.15">
      <c r="B140" s="118"/>
      <c r="C140" s="15"/>
      <c r="D140" s="16"/>
      <c r="E140" s="16"/>
      <c r="F140" s="16"/>
      <c r="G140" s="17"/>
      <c r="H140" s="17"/>
      <c r="I140" s="17"/>
      <c r="J140" s="17"/>
    </row>
    <row r="141" spans="2:10" s="4" customFormat="1" ht="15" customHeight="1" x14ac:dyDescent="0.15">
      <c r="B141" s="118"/>
      <c r="C141" s="15"/>
      <c r="D141" s="16"/>
      <c r="E141" s="16"/>
      <c r="F141" s="16"/>
      <c r="G141" s="17"/>
      <c r="H141" s="17"/>
      <c r="I141" s="17"/>
      <c r="J141" s="17"/>
    </row>
    <row r="142" spans="2:10" s="4" customFormat="1" ht="15" customHeight="1" x14ac:dyDescent="0.15">
      <c r="B142" s="118"/>
      <c r="C142" s="15"/>
      <c r="D142" s="16"/>
      <c r="E142" s="16"/>
      <c r="F142" s="16"/>
      <c r="G142" s="17"/>
      <c r="H142" s="17"/>
      <c r="I142" s="17"/>
      <c r="J142" s="17"/>
    </row>
    <row r="143" spans="2:10" s="4" customFormat="1" ht="15" customHeight="1" x14ac:dyDescent="0.15">
      <c r="B143" s="118"/>
      <c r="C143" s="15"/>
      <c r="D143" s="16"/>
      <c r="E143" s="16"/>
      <c r="F143" s="16"/>
      <c r="G143" s="17"/>
      <c r="H143" s="17"/>
      <c r="I143" s="17"/>
      <c r="J143" s="17"/>
    </row>
    <row r="144" spans="2:10" s="4" customFormat="1" ht="15" customHeight="1" x14ac:dyDescent="0.15">
      <c r="B144" s="118"/>
      <c r="C144" s="15"/>
      <c r="D144" s="16"/>
      <c r="E144" s="16"/>
      <c r="F144" s="16"/>
      <c r="G144" s="17"/>
      <c r="H144" s="17"/>
      <c r="I144" s="17"/>
      <c r="J144" s="17"/>
    </row>
    <row r="145" spans="2:10" s="4" customFormat="1" ht="15" customHeight="1" x14ac:dyDescent="0.15">
      <c r="B145" s="118"/>
      <c r="C145" s="15"/>
      <c r="D145" s="16"/>
      <c r="E145" s="16"/>
      <c r="F145" s="16"/>
      <c r="G145" s="17"/>
      <c r="H145" s="17"/>
      <c r="I145" s="17"/>
      <c r="J145" s="17"/>
    </row>
    <row r="146" spans="2:10" s="4" customFormat="1" ht="15" customHeight="1" x14ac:dyDescent="0.15">
      <c r="B146" s="118"/>
      <c r="C146" s="15"/>
      <c r="D146" s="16"/>
      <c r="E146" s="16"/>
      <c r="F146" s="16"/>
      <c r="G146" s="17"/>
      <c r="H146" s="17"/>
      <c r="I146" s="17"/>
      <c r="J146" s="17"/>
    </row>
    <row r="147" spans="2:10" s="4" customFormat="1" ht="15" customHeight="1" x14ac:dyDescent="0.15">
      <c r="B147" s="118"/>
      <c r="C147" s="15"/>
      <c r="D147" s="16"/>
      <c r="E147" s="16"/>
      <c r="F147" s="16"/>
      <c r="G147" s="17"/>
      <c r="H147" s="17"/>
      <c r="I147" s="17"/>
      <c r="J147" s="17"/>
    </row>
    <row r="148" spans="2:10" s="4" customFormat="1" ht="15" customHeight="1" x14ac:dyDescent="0.15">
      <c r="B148" s="118"/>
      <c r="C148" s="15"/>
      <c r="D148" s="16"/>
      <c r="E148" s="16"/>
      <c r="F148" s="16"/>
      <c r="G148" s="17"/>
      <c r="H148" s="17"/>
      <c r="I148" s="17"/>
      <c r="J148" s="17"/>
    </row>
    <row r="149" spans="2:10" s="4" customFormat="1" ht="15" customHeight="1" x14ac:dyDescent="0.15">
      <c r="B149" s="118"/>
      <c r="C149" s="15"/>
      <c r="D149" s="16"/>
      <c r="E149" s="16"/>
      <c r="F149" s="16"/>
      <c r="G149" s="17"/>
      <c r="H149" s="17"/>
      <c r="I149" s="17"/>
      <c r="J149" s="17"/>
    </row>
    <row r="150" spans="2:10" s="4" customFormat="1" ht="15" customHeight="1" x14ac:dyDescent="0.15">
      <c r="B150" s="118"/>
      <c r="C150" s="15"/>
      <c r="D150" s="16"/>
      <c r="E150" s="16"/>
      <c r="F150" s="16"/>
      <c r="G150" s="17"/>
      <c r="H150" s="17"/>
      <c r="I150" s="17"/>
      <c r="J150" s="17"/>
    </row>
    <row r="151" spans="2:10" s="4" customFormat="1" ht="15" customHeight="1" x14ac:dyDescent="0.15">
      <c r="B151" s="118"/>
      <c r="C151" s="15"/>
      <c r="D151" s="16"/>
      <c r="E151" s="16"/>
      <c r="F151" s="16"/>
      <c r="G151" s="17"/>
      <c r="H151" s="17"/>
      <c r="I151" s="17"/>
      <c r="J151" s="17"/>
    </row>
    <row r="152" spans="2:10" s="4" customFormat="1" ht="15" customHeight="1" x14ac:dyDescent="0.15">
      <c r="B152" s="118"/>
      <c r="C152" s="15"/>
      <c r="D152" s="16"/>
      <c r="E152" s="16"/>
      <c r="F152" s="16"/>
      <c r="G152" s="17"/>
      <c r="H152" s="17"/>
      <c r="I152" s="17"/>
      <c r="J152" s="17"/>
    </row>
    <row r="153" spans="2:10" s="4" customFormat="1" ht="15" customHeight="1" x14ac:dyDescent="0.15">
      <c r="B153" s="118"/>
      <c r="C153" s="15"/>
      <c r="D153" s="16"/>
      <c r="E153" s="16"/>
      <c r="F153" s="16"/>
      <c r="G153" s="17"/>
      <c r="H153" s="17"/>
      <c r="I153" s="17"/>
      <c r="J153" s="17"/>
    </row>
    <row r="154" spans="2:10" s="4" customFormat="1" ht="15" customHeight="1" x14ac:dyDescent="0.15">
      <c r="B154" s="118"/>
      <c r="C154" s="15"/>
      <c r="D154" s="16"/>
      <c r="E154" s="16"/>
      <c r="F154" s="16"/>
      <c r="G154" s="17"/>
      <c r="H154" s="17"/>
      <c r="I154" s="17"/>
      <c r="J154" s="17"/>
    </row>
    <row r="155" spans="2:10" s="4" customFormat="1" ht="15" customHeight="1" x14ac:dyDescent="0.15">
      <c r="B155" s="118"/>
      <c r="C155" s="15"/>
      <c r="D155" s="16"/>
      <c r="E155" s="16"/>
      <c r="F155" s="16"/>
      <c r="G155" s="17"/>
      <c r="H155" s="17"/>
      <c r="I155" s="17"/>
      <c r="J155" s="17"/>
    </row>
    <row r="156" spans="2:10" s="4" customFormat="1" ht="15" customHeight="1" x14ac:dyDescent="0.15">
      <c r="B156" s="118"/>
      <c r="C156" s="15"/>
      <c r="D156" s="16"/>
      <c r="E156" s="16"/>
      <c r="F156" s="16"/>
      <c r="G156" s="17"/>
      <c r="H156" s="17"/>
      <c r="I156" s="17"/>
      <c r="J156" s="17"/>
    </row>
    <row r="157" spans="2:10" s="4" customFormat="1" ht="15" customHeight="1" x14ac:dyDescent="0.15">
      <c r="B157" s="118"/>
      <c r="C157" s="15"/>
      <c r="D157" s="16"/>
      <c r="E157" s="16"/>
      <c r="F157" s="16"/>
      <c r="G157" s="17"/>
      <c r="H157" s="17"/>
      <c r="I157" s="17"/>
      <c r="J157" s="17"/>
    </row>
    <row r="158" spans="2:10" s="4" customFormat="1" ht="15" customHeight="1" x14ac:dyDescent="0.15">
      <c r="B158" s="118"/>
      <c r="C158" s="15"/>
      <c r="D158" s="16"/>
      <c r="E158" s="16"/>
      <c r="F158" s="16"/>
      <c r="G158" s="17"/>
      <c r="H158" s="17"/>
      <c r="I158" s="17"/>
      <c r="J158" s="17"/>
    </row>
    <row r="159" spans="2:10" s="4" customFormat="1" ht="15" customHeight="1" x14ac:dyDescent="0.15">
      <c r="B159" s="118"/>
      <c r="C159" s="15"/>
      <c r="D159" s="16"/>
      <c r="E159" s="16"/>
      <c r="F159" s="16"/>
      <c r="G159" s="17"/>
      <c r="H159" s="17"/>
      <c r="I159" s="17"/>
      <c r="J159" s="17"/>
    </row>
    <row r="160" spans="2:10" s="4" customFormat="1" ht="15" customHeight="1" x14ac:dyDescent="0.15">
      <c r="B160" s="118"/>
      <c r="C160" s="15"/>
      <c r="D160" s="16"/>
      <c r="E160" s="16"/>
      <c r="F160" s="16"/>
      <c r="G160" s="17"/>
      <c r="H160" s="17"/>
      <c r="I160" s="17"/>
      <c r="J160" s="17"/>
    </row>
    <row r="161" spans="2:10" s="4" customFormat="1" ht="15" customHeight="1" x14ac:dyDescent="0.15">
      <c r="B161" s="118"/>
      <c r="C161" s="15"/>
      <c r="D161" s="16"/>
      <c r="E161" s="16"/>
      <c r="F161" s="16"/>
      <c r="G161" s="17"/>
      <c r="H161" s="17"/>
      <c r="I161" s="17"/>
      <c r="J161" s="17"/>
    </row>
    <row r="162" spans="2:10" s="4" customFormat="1" ht="15" customHeight="1" x14ac:dyDescent="0.15">
      <c r="B162" s="118"/>
      <c r="C162" s="15"/>
      <c r="D162" s="16"/>
      <c r="E162" s="16"/>
      <c r="F162" s="16"/>
      <c r="G162" s="17"/>
      <c r="H162" s="17"/>
      <c r="I162" s="17"/>
      <c r="J162" s="17"/>
    </row>
    <row r="163" spans="2:10" s="4" customFormat="1" ht="15" customHeight="1" x14ac:dyDescent="0.15">
      <c r="B163" s="118"/>
      <c r="C163" s="15"/>
      <c r="D163" s="16"/>
      <c r="E163" s="16"/>
      <c r="F163" s="16"/>
      <c r="G163" s="17"/>
      <c r="H163" s="17"/>
      <c r="I163" s="17"/>
      <c r="J163" s="17"/>
    </row>
    <row r="164" spans="2:10" s="4" customFormat="1" ht="15" customHeight="1" x14ac:dyDescent="0.15">
      <c r="B164" s="118"/>
      <c r="C164" s="15"/>
      <c r="D164" s="16"/>
      <c r="E164" s="16"/>
      <c r="F164" s="16"/>
      <c r="G164" s="17"/>
      <c r="H164" s="17"/>
      <c r="I164" s="17"/>
      <c r="J164" s="17"/>
    </row>
    <row r="165" spans="2:10" s="4" customFormat="1" ht="15" customHeight="1" x14ac:dyDescent="0.15">
      <c r="B165" s="118"/>
      <c r="C165" s="15"/>
      <c r="D165" s="16"/>
      <c r="E165" s="16"/>
      <c r="F165" s="16"/>
      <c r="G165" s="17"/>
      <c r="H165" s="17"/>
      <c r="I165" s="17"/>
      <c r="J165" s="17"/>
    </row>
    <row r="166" spans="2:10" s="4" customFormat="1" ht="15" customHeight="1" x14ac:dyDescent="0.15">
      <c r="B166" s="118"/>
      <c r="C166" s="15"/>
      <c r="D166" s="16"/>
      <c r="E166" s="16"/>
      <c r="F166" s="16"/>
      <c r="G166" s="17"/>
      <c r="H166" s="17"/>
      <c r="I166" s="17"/>
      <c r="J166" s="17"/>
    </row>
    <row r="167" spans="2:10" s="4" customFormat="1" ht="15" customHeight="1" x14ac:dyDescent="0.15">
      <c r="B167" s="118"/>
      <c r="C167" s="15"/>
      <c r="D167" s="16"/>
      <c r="E167" s="16"/>
      <c r="F167" s="16"/>
      <c r="G167" s="17"/>
      <c r="H167" s="17"/>
      <c r="I167" s="17"/>
      <c r="J167" s="17"/>
    </row>
    <row r="168" spans="2:10" s="4" customFormat="1" ht="15" customHeight="1" x14ac:dyDescent="0.15">
      <c r="B168" s="118"/>
      <c r="C168" s="15"/>
      <c r="D168" s="16"/>
      <c r="E168" s="16"/>
      <c r="F168" s="16"/>
      <c r="G168" s="17"/>
      <c r="H168" s="17"/>
      <c r="I168" s="17"/>
      <c r="J168" s="17"/>
    </row>
    <row r="169" spans="2:10" s="4" customFormat="1" ht="15" customHeight="1" x14ac:dyDescent="0.15">
      <c r="B169" s="118"/>
      <c r="C169" s="15"/>
      <c r="D169" s="16"/>
      <c r="E169" s="16"/>
      <c r="F169" s="16"/>
      <c r="G169" s="17"/>
      <c r="H169" s="17"/>
      <c r="I169" s="17"/>
      <c r="J169" s="17"/>
    </row>
    <row r="170" spans="2:10" s="4" customFormat="1" ht="15" customHeight="1" x14ac:dyDescent="0.15">
      <c r="B170" s="118"/>
      <c r="C170" s="15"/>
      <c r="D170" s="16"/>
      <c r="E170" s="16"/>
      <c r="F170" s="16"/>
      <c r="G170" s="17"/>
      <c r="H170" s="17"/>
      <c r="I170" s="17"/>
      <c r="J170" s="17"/>
    </row>
    <row r="171" spans="2:10" s="4" customFormat="1" ht="15" customHeight="1" x14ac:dyDescent="0.15">
      <c r="B171" s="118"/>
      <c r="C171" s="15"/>
      <c r="D171" s="16"/>
      <c r="E171" s="16"/>
      <c r="F171" s="16"/>
      <c r="G171" s="17"/>
      <c r="H171" s="17"/>
      <c r="I171" s="17"/>
      <c r="J171" s="17"/>
    </row>
    <row r="172" spans="2:10" s="4" customFormat="1" ht="15" customHeight="1" x14ac:dyDescent="0.15">
      <c r="B172" s="118"/>
      <c r="C172" s="15"/>
      <c r="D172" s="16"/>
      <c r="E172" s="16"/>
      <c r="F172" s="16"/>
      <c r="G172" s="17"/>
      <c r="H172" s="17"/>
      <c r="I172" s="17"/>
      <c r="J172" s="17"/>
    </row>
    <row r="173" spans="2:10" s="4" customFormat="1" ht="15" customHeight="1" x14ac:dyDescent="0.15">
      <c r="B173" s="118"/>
      <c r="C173" s="15"/>
      <c r="D173" s="16"/>
      <c r="E173" s="16"/>
      <c r="F173" s="16"/>
      <c r="G173" s="17"/>
      <c r="H173" s="17"/>
      <c r="I173" s="17"/>
      <c r="J173" s="17"/>
    </row>
    <row r="174" spans="2:10" s="4" customFormat="1" ht="15" customHeight="1" x14ac:dyDescent="0.15">
      <c r="B174" s="118"/>
      <c r="C174" s="15"/>
      <c r="D174" s="16"/>
      <c r="E174" s="16"/>
      <c r="F174" s="16"/>
      <c r="G174" s="17"/>
      <c r="H174" s="17"/>
      <c r="I174" s="17"/>
      <c r="J174" s="17"/>
    </row>
    <row r="175" spans="2:10" s="4" customFormat="1" ht="15" customHeight="1" x14ac:dyDescent="0.15">
      <c r="B175" s="118"/>
      <c r="C175" s="15"/>
      <c r="D175" s="16"/>
      <c r="E175" s="16"/>
      <c r="F175" s="16"/>
      <c r="G175" s="17"/>
      <c r="H175" s="17"/>
      <c r="I175" s="17"/>
      <c r="J175" s="17"/>
    </row>
    <row r="176" spans="2:10" s="4" customFormat="1" ht="15" customHeight="1" x14ac:dyDescent="0.15">
      <c r="B176" s="118"/>
      <c r="C176" s="15"/>
      <c r="D176" s="16"/>
      <c r="E176" s="16"/>
      <c r="F176" s="16"/>
      <c r="G176" s="17"/>
      <c r="H176" s="17"/>
      <c r="I176" s="17"/>
      <c r="J176" s="17"/>
    </row>
    <row r="177" spans="2:10" s="4" customFormat="1" ht="15" customHeight="1" x14ac:dyDescent="0.15">
      <c r="B177" s="118"/>
      <c r="C177" s="15"/>
      <c r="D177" s="16"/>
      <c r="E177" s="16"/>
      <c r="F177" s="16"/>
      <c r="G177" s="17"/>
      <c r="H177" s="17"/>
      <c r="I177" s="17"/>
      <c r="J177" s="17"/>
    </row>
    <row r="178" spans="2:10" s="4" customFormat="1" ht="15" customHeight="1" x14ac:dyDescent="0.15">
      <c r="B178" s="118"/>
      <c r="C178" s="15"/>
      <c r="D178" s="16"/>
      <c r="E178" s="16"/>
      <c r="F178" s="16"/>
      <c r="G178" s="17"/>
      <c r="H178" s="17"/>
      <c r="I178" s="17"/>
      <c r="J178" s="17"/>
    </row>
    <row r="179" spans="2:10" s="4" customFormat="1" ht="15" customHeight="1" x14ac:dyDescent="0.15">
      <c r="B179" s="118"/>
      <c r="C179" s="15"/>
      <c r="D179" s="16"/>
      <c r="E179" s="16"/>
      <c r="F179" s="16"/>
      <c r="G179" s="17"/>
      <c r="H179" s="17"/>
      <c r="I179" s="17"/>
      <c r="J179" s="17"/>
    </row>
    <row r="180" spans="2:10" s="4" customFormat="1" ht="15" customHeight="1" x14ac:dyDescent="0.15">
      <c r="B180" s="118"/>
      <c r="C180" s="15"/>
      <c r="D180" s="16"/>
      <c r="E180" s="16"/>
      <c r="F180" s="16"/>
      <c r="G180" s="17"/>
      <c r="H180" s="17"/>
      <c r="I180" s="17"/>
      <c r="J180" s="17"/>
    </row>
    <row r="181" spans="2:10" s="4" customFormat="1" ht="15" customHeight="1" x14ac:dyDescent="0.15">
      <c r="B181" s="118"/>
      <c r="C181" s="15"/>
      <c r="D181" s="16"/>
      <c r="E181" s="16"/>
      <c r="F181" s="16"/>
      <c r="G181" s="17"/>
      <c r="H181" s="17"/>
      <c r="I181" s="17"/>
      <c r="J181" s="17"/>
    </row>
    <row r="182" spans="2:10" s="4" customFormat="1" ht="15" customHeight="1" x14ac:dyDescent="0.15">
      <c r="B182" s="118"/>
      <c r="C182" s="15"/>
      <c r="D182" s="16"/>
      <c r="E182" s="16"/>
      <c r="F182" s="16"/>
      <c r="G182" s="17"/>
      <c r="H182" s="17"/>
      <c r="I182" s="17"/>
      <c r="J182" s="17"/>
    </row>
    <row r="183" spans="2:10" s="4" customFormat="1" ht="15" customHeight="1" x14ac:dyDescent="0.15">
      <c r="B183" s="118"/>
      <c r="C183" s="15"/>
      <c r="D183" s="16"/>
      <c r="E183" s="16"/>
      <c r="F183" s="16"/>
      <c r="G183" s="17"/>
      <c r="H183" s="17"/>
      <c r="I183" s="17"/>
      <c r="J183" s="17"/>
    </row>
    <row r="184" spans="2:10" s="4" customFormat="1" ht="15" customHeight="1" x14ac:dyDescent="0.15">
      <c r="B184" s="118"/>
      <c r="C184" s="15"/>
      <c r="D184" s="16"/>
      <c r="E184" s="16"/>
      <c r="F184" s="16"/>
      <c r="G184" s="17"/>
      <c r="H184" s="17"/>
      <c r="I184" s="17"/>
      <c r="J184" s="17"/>
    </row>
    <row r="185" spans="2:10" s="4" customFormat="1" ht="15" customHeight="1" x14ac:dyDescent="0.15">
      <c r="B185" s="118"/>
      <c r="C185" s="15"/>
      <c r="D185" s="16"/>
      <c r="E185" s="16"/>
      <c r="F185" s="16"/>
      <c r="G185" s="17"/>
      <c r="H185" s="17"/>
      <c r="I185" s="17"/>
      <c r="J185" s="17"/>
    </row>
    <row r="186" spans="2:10" s="4" customFormat="1" ht="15" customHeight="1" x14ac:dyDescent="0.15">
      <c r="B186" s="118"/>
      <c r="C186" s="15"/>
      <c r="D186" s="16"/>
      <c r="E186" s="16"/>
      <c r="F186" s="16"/>
      <c r="G186" s="17"/>
      <c r="H186" s="17"/>
      <c r="I186" s="17"/>
      <c r="J186" s="17"/>
    </row>
    <row r="187" spans="2:10" s="4" customFormat="1" ht="15" customHeight="1" x14ac:dyDescent="0.15">
      <c r="B187" s="118"/>
      <c r="C187" s="15"/>
      <c r="D187" s="16"/>
      <c r="E187" s="16"/>
      <c r="F187" s="16"/>
      <c r="G187" s="17"/>
      <c r="H187" s="17"/>
      <c r="I187" s="17"/>
      <c r="J187" s="17"/>
    </row>
    <row r="188" spans="2:10" s="4" customFormat="1" ht="15" customHeight="1" x14ac:dyDescent="0.15">
      <c r="B188" s="118"/>
      <c r="C188" s="15"/>
      <c r="D188" s="16"/>
      <c r="E188" s="16"/>
      <c r="F188" s="16"/>
      <c r="G188" s="17"/>
      <c r="H188" s="17"/>
      <c r="I188" s="17"/>
      <c r="J188" s="17"/>
    </row>
    <row r="189" spans="2:10" s="4" customFormat="1" ht="15" customHeight="1" x14ac:dyDescent="0.15">
      <c r="B189" s="118"/>
      <c r="C189" s="15"/>
      <c r="D189" s="16"/>
      <c r="E189" s="16"/>
      <c r="F189" s="16"/>
      <c r="G189" s="17"/>
      <c r="H189" s="17"/>
      <c r="I189" s="17"/>
      <c r="J189" s="17"/>
    </row>
    <row r="190" spans="2:10" s="4" customFormat="1" ht="15" customHeight="1" x14ac:dyDescent="0.15">
      <c r="B190" s="118"/>
      <c r="C190" s="15"/>
      <c r="D190" s="16"/>
      <c r="E190" s="16"/>
      <c r="F190" s="16"/>
      <c r="G190" s="17"/>
      <c r="H190" s="17"/>
      <c r="I190" s="17"/>
      <c r="J190" s="17"/>
    </row>
    <row r="191" spans="2:10" s="4" customFormat="1" ht="15" customHeight="1" x14ac:dyDescent="0.15">
      <c r="B191" s="118"/>
      <c r="C191" s="15"/>
      <c r="D191" s="16"/>
      <c r="E191" s="16"/>
      <c r="F191" s="16"/>
      <c r="G191" s="17"/>
      <c r="H191" s="17"/>
      <c r="I191" s="17"/>
      <c r="J191" s="17"/>
    </row>
    <row r="192" spans="2:10" s="4" customFormat="1" ht="15" customHeight="1" x14ac:dyDescent="0.15">
      <c r="B192" s="118"/>
      <c r="C192" s="15"/>
      <c r="D192" s="16"/>
      <c r="E192" s="16"/>
      <c r="F192" s="16"/>
      <c r="G192" s="17"/>
      <c r="H192" s="17"/>
      <c r="I192" s="17"/>
      <c r="J192" s="17"/>
    </row>
    <row r="193" spans="2:10" s="4" customFormat="1" ht="15" customHeight="1" x14ac:dyDescent="0.15">
      <c r="B193" s="118"/>
      <c r="C193" s="15"/>
      <c r="D193" s="16"/>
      <c r="E193" s="16"/>
      <c r="F193" s="16"/>
      <c r="G193" s="17"/>
      <c r="H193" s="17"/>
      <c r="I193" s="17"/>
      <c r="J193" s="17"/>
    </row>
    <row r="194" spans="2:10" s="4" customFormat="1" ht="15" customHeight="1" x14ac:dyDescent="0.15">
      <c r="B194" s="118"/>
      <c r="C194" s="15"/>
      <c r="D194" s="16"/>
      <c r="E194" s="16"/>
      <c r="F194" s="16"/>
      <c r="G194" s="17"/>
      <c r="H194" s="17"/>
      <c r="I194" s="17"/>
      <c r="J194" s="17"/>
    </row>
    <row r="195" spans="2:10" s="4" customFormat="1" ht="15" customHeight="1" x14ac:dyDescent="0.15">
      <c r="B195" s="118"/>
      <c r="C195" s="15"/>
      <c r="D195" s="16"/>
      <c r="E195" s="16"/>
      <c r="F195" s="16"/>
      <c r="G195" s="17"/>
      <c r="H195" s="17"/>
      <c r="I195" s="17"/>
      <c r="J195" s="17"/>
    </row>
    <row r="196" spans="2:10" s="4" customFormat="1" ht="15" customHeight="1" x14ac:dyDescent="0.15">
      <c r="B196" s="118"/>
      <c r="C196" s="15"/>
      <c r="D196" s="16"/>
      <c r="E196" s="16"/>
      <c r="F196" s="16"/>
      <c r="G196" s="17"/>
      <c r="H196" s="17"/>
      <c r="I196" s="17"/>
      <c r="J196" s="17"/>
    </row>
    <row r="197" spans="2:10" s="4" customFormat="1" ht="15" customHeight="1" x14ac:dyDescent="0.15">
      <c r="B197" s="118"/>
      <c r="C197" s="15"/>
      <c r="D197" s="16"/>
      <c r="E197" s="16"/>
      <c r="F197" s="16"/>
      <c r="G197" s="17"/>
      <c r="H197" s="17"/>
      <c r="I197" s="17"/>
      <c r="J197" s="17"/>
    </row>
    <row r="198" spans="2:10" s="4" customFormat="1" ht="15" customHeight="1" x14ac:dyDescent="0.15">
      <c r="B198" s="118"/>
      <c r="C198" s="15"/>
      <c r="D198" s="16"/>
      <c r="E198" s="16"/>
      <c r="F198" s="16"/>
      <c r="G198" s="17"/>
      <c r="H198" s="17"/>
      <c r="I198" s="17"/>
      <c r="J198" s="17"/>
    </row>
    <row r="199" spans="2:10" s="4" customFormat="1" ht="15" customHeight="1" x14ac:dyDescent="0.15">
      <c r="B199" s="118"/>
      <c r="C199" s="15"/>
      <c r="D199" s="16"/>
      <c r="E199" s="16"/>
      <c r="F199" s="16"/>
      <c r="G199" s="17"/>
      <c r="H199" s="17"/>
      <c r="I199" s="17"/>
      <c r="J199" s="17"/>
    </row>
    <row r="200" spans="2:10" s="4" customFormat="1" ht="15" customHeight="1" x14ac:dyDescent="0.15">
      <c r="B200" s="118"/>
      <c r="C200" s="15"/>
      <c r="D200" s="16"/>
      <c r="E200" s="16"/>
      <c r="F200" s="16"/>
      <c r="G200" s="17"/>
      <c r="H200" s="17"/>
      <c r="I200" s="17"/>
      <c r="J200" s="17"/>
    </row>
    <row r="201" spans="2:10" s="4" customFormat="1" ht="15" customHeight="1" x14ac:dyDescent="0.15">
      <c r="B201" s="118"/>
      <c r="C201" s="15"/>
      <c r="D201" s="16"/>
      <c r="E201" s="16"/>
      <c r="F201" s="16"/>
      <c r="G201" s="17"/>
      <c r="H201" s="17"/>
      <c r="I201" s="17"/>
      <c r="J201" s="17"/>
    </row>
    <row r="202" spans="2:10" s="4" customFormat="1" ht="15" customHeight="1" x14ac:dyDescent="0.15">
      <c r="B202" s="118"/>
      <c r="C202" s="15"/>
      <c r="D202" s="16"/>
      <c r="E202" s="16"/>
      <c r="F202" s="16"/>
      <c r="G202" s="17"/>
      <c r="H202" s="17"/>
      <c r="I202" s="17"/>
      <c r="J202" s="17"/>
    </row>
    <row r="203" spans="2:10" s="4" customFormat="1" ht="15" customHeight="1" x14ac:dyDescent="0.15">
      <c r="B203" s="118"/>
      <c r="C203" s="15"/>
      <c r="D203" s="16"/>
      <c r="E203" s="16"/>
      <c r="F203" s="16"/>
      <c r="G203" s="17"/>
      <c r="H203" s="17"/>
      <c r="I203" s="17"/>
      <c r="J203" s="17"/>
    </row>
    <row r="204" spans="2:10" s="4" customFormat="1" ht="15" customHeight="1" x14ac:dyDescent="0.15">
      <c r="B204" s="118"/>
      <c r="C204" s="15"/>
      <c r="D204" s="16"/>
      <c r="E204" s="16"/>
      <c r="F204" s="16"/>
      <c r="G204" s="17"/>
      <c r="H204" s="17"/>
      <c r="I204" s="17"/>
      <c r="J204" s="17"/>
    </row>
    <row r="205" spans="2:10" s="4" customFormat="1" ht="15" customHeight="1" x14ac:dyDescent="0.15">
      <c r="B205" s="118"/>
      <c r="C205" s="15"/>
      <c r="D205" s="16"/>
      <c r="E205" s="16"/>
      <c r="F205" s="16"/>
      <c r="G205" s="17"/>
      <c r="H205" s="17"/>
      <c r="I205" s="17"/>
      <c r="J205" s="17"/>
    </row>
    <row r="206" spans="2:10" s="4" customFormat="1" ht="15" customHeight="1" x14ac:dyDescent="0.15">
      <c r="B206" s="118"/>
      <c r="C206" s="15"/>
      <c r="D206" s="16"/>
      <c r="E206" s="16"/>
      <c r="F206" s="16"/>
      <c r="G206" s="17"/>
      <c r="H206" s="17"/>
      <c r="I206" s="17"/>
      <c r="J206" s="17"/>
    </row>
    <row r="207" spans="2:10" s="4" customFormat="1" ht="15" customHeight="1" x14ac:dyDescent="0.15">
      <c r="B207" s="118"/>
      <c r="C207" s="15"/>
      <c r="D207" s="16"/>
      <c r="E207" s="16"/>
      <c r="F207" s="16"/>
      <c r="G207" s="17"/>
      <c r="H207" s="17"/>
      <c r="I207" s="17"/>
      <c r="J207" s="17"/>
    </row>
    <row r="208" spans="2:10" s="4" customFormat="1" ht="15" customHeight="1" x14ac:dyDescent="0.15">
      <c r="B208" s="118"/>
      <c r="C208" s="15"/>
      <c r="D208" s="16"/>
      <c r="E208" s="16"/>
      <c r="F208" s="16"/>
      <c r="G208" s="17"/>
      <c r="H208" s="17"/>
      <c r="I208" s="17"/>
      <c r="J208" s="17"/>
    </row>
    <row r="209" spans="2:10" s="4" customFormat="1" ht="15" customHeight="1" x14ac:dyDescent="0.15">
      <c r="B209" s="118"/>
      <c r="C209" s="15"/>
      <c r="D209" s="16"/>
      <c r="E209" s="16"/>
      <c r="F209" s="16"/>
      <c r="G209" s="17"/>
      <c r="H209" s="17"/>
      <c r="I209" s="17"/>
      <c r="J209" s="17"/>
    </row>
    <row r="210" spans="2:10" s="4" customFormat="1" ht="15" customHeight="1" x14ac:dyDescent="0.15">
      <c r="B210" s="118"/>
      <c r="C210" s="15"/>
      <c r="D210" s="16"/>
      <c r="E210" s="16"/>
      <c r="F210" s="16"/>
      <c r="G210" s="17"/>
      <c r="H210" s="17"/>
      <c r="I210" s="17"/>
      <c r="J210" s="17"/>
    </row>
    <row r="211" spans="2:10" s="4" customFormat="1" ht="15" customHeight="1" x14ac:dyDescent="0.15">
      <c r="B211" s="118"/>
      <c r="C211" s="15"/>
      <c r="D211" s="16"/>
      <c r="E211" s="16"/>
      <c r="F211" s="16"/>
      <c r="G211" s="17"/>
      <c r="H211" s="17"/>
      <c r="I211" s="17"/>
      <c r="J211" s="17"/>
    </row>
    <row r="212" spans="2:10" s="4" customFormat="1" ht="15" customHeight="1" x14ac:dyDescent="0.15">
      <c r="B212" s="118"/>
      <c r="C212" s="15"/>
      <c r="D212" s="16"/>
      <c r="E212" s="16"/>
      <c r="F212" s="16"/>
      <c r="G212" s="17"/>
      <c r="H212" s="17"/>
      <c r="I212" s="17"/>
      <c r="J212" s="17"/>
    </row>
    <row r="213" spans="2:10" s="4" customFormat="1" ht="15" customHeight="1" x14ac:dyDescent="0.15">
      <c r="B213" s="118"/>
      <c r="C213" s="15"/>
      <c r="D213" s="16"/>
      <c r="E213" s="16"/>
      <c r="F213" s="16"/>
      <c r="G213" s="17"/>
      <c r="H213" s="17"/>
      <c r="I213" s="17"/>
      <c r="J213" s="17"/>
    </row>
    <row r="214" spans="2:10" s="4" customFormat="1" ht="15" customHeight="1" x14ac:dyDescent="0.15">
      <c r="B214" s="118"/>
      <c r="C214" s="15"/>
      <c r="D214" s="16"/>
      <c r="E214" s="16"/>
      <c r="F214" s="16"/>
      <c r="G214" s="17"/>
      <c r="H214" s="17"/>
      <c r="I214" s="17"/>
      <c r="J214" s="17"/>
    </row>
    <row r="215" spans="2:10" s="4" customFormat="1" ht="15" customHeight="1" x14ac:dyDescent="0.15">
      <c r="B215" s="118"/>
      <c r="C215" s="15"/>
      <c r="D215" s="16"/>
      <c r="E215" s="16"/>
      <c r="F215" s="16"/>
      <c r="G215" s="17"/>
      <c r="H215" s="17"/>
      <c r="I215" s="17"/>
      <c r="J215" s="17"/>
    </row>
    <row r="216" spans="2:10" s="4" customFormat="1" ht="15" customHeight="1" x14ac:dyDescent="0.15">
      <c r="B216" s="118"/>
      <c r="C216" s="15"/>
      <c r="D216" s="16"/>
      <c r="E216" s="16"/>
      <c r="F216" s="16"/>
      <c r="G216" s="17"/>
      <c r="H216" s="17"/>
      <c r="I216" s="17"/>
      <c r="J216" s="17"/>
    </row>
    <row r="217" spans="2:10" s="4" customFormat="1" ht="15" customHeight="1" x14ac:dyDescent="0.15">
      <c r="B217" s="118"/>
      <c r="C217" s="15"/>
      <c r="D217" s="16"/>
      <c r="E217" s="16"/>
      <c r="F217" s="16"/>
      <c r="G217" s="17"/>
      <c r="H217" s="17"/>
      <c r="I217" s="17"/>
      <c r="J217" s="17"/>
    </row>
    <row r="218" spans="2:10" s="4" customFormat="1" ht="15" customHeight="1" x14ac:dyDescent="0.15">
      <c r="B218" s="118"/>
      <c r="C218" s="15"/>
      <c r="D218" s="16"/>
      <c r="E218" s="16"/>
      <c r="F218" s="16"/>
      <c r="G218" s="17"/>
      <c r="H218" s="17"/>
      <c r="I218" s="17"/>
      <c r="J218" s="17"/>
    </row>
    <row r="219" spans="2:10" s="4" customFormat="1" ht="15" customHeight="1" x14ac:dyDescent="0.15">
      <c r="B219" s="118"/>
      <c r="C219" s="15"/>
      <c r="D219" s="16"/>
      <c r="E219" s="16"/>
      <c r="F219" s="16"/>
      <c r="G219" s="17"/>
      <c r="H219" s="17"/>
      <c r="I219" s="17"/>
      <c r="J219" s="17"/>
    </row>
    <row r="220" spans="2:10" s="4" customFormat="1" ht="15" customHeight="1" x14ac:dyDescent="0.15">
      <c r="B220" s="118"/>
      <c r="C220" s="15"/>
      <c r="D220" s="16"/>
      <c r="E220" s="16"/>
      <c r="F220" s="16"/>
      <c r="G220" s="17"/>
      <c r="H220" s="17"/>
      <c r="I220" s="17"/>
      <c r="J220" s="17"/>
    </row>
    <row r="221" spans="2:10" s="4" customFormat="1" ht="15" customHeight="1" x14ac:dyDescent="0.15">
      <c r="B221" s="118"/>
      <c r="C221" s="15"/>
      <c r="D221" s="16"/>
      <c r="E221" s="16"/>
      <c r="F221" s="16"/>
      <c r="G221" s="17"/>
      <c r="H221" s="17"/>
      <c r="I221" s="17"/>
      <c r="J221" s="17"/>
    </row>
    <row r="222" spans="2:10" s="4" customFormat="1" ht="15" customHeight="1" x14ac:dyDescent="0.15">
      <c r="B222" s="118"/>
      <c r="C222" s="15"/>
      <c r="D222" s="16"/>
      <c r="E222" s="16"/>
      <c r="F222" s="16"/>
      <c r="G222" s="17"/>
      <c r="H222" s="17"/>
      <c r="I222" s="17"/>
      <c r="J222" s="17"/>
    </row>
    <row r="223" spans="2:10" s="4" customFormat="1" ht="15" customHeight="1" x14ac:dyDescent="0.15">
      <c r="B223" s="118"/>
      <c r="C223" s="15"/>
      <c r="D223" s="16"/>
      <c r="E223" s="16"/>
      <c r="F223" s="16"/>
      <c r="G223" s="17"/>
      <c r="H223" s="17"/>
      <c r="I223" s="17"/>
      <c r="J223" s="17"/>
    </row>
    <row r="224" spans="2:10" s="4" customFormat="1" ht="15" customHeight="1" x14ac:dyDescent="0.15">
      <c r="B224" s="118"/>
      <c r="C224" s="15"/>
      <c r="D224" s="16"/>
      <c r="E224" s="16"/>
      <c r="F224" s="16"/>
      <c r="G224" s="17"/>
      <c r="H224" s="17"/>
      <c r="I224" s="17"/>
      <c r="J224" s="17"/>
    </row>
    <row r="225" spans="2:10" s="4" customFormat="1" ht="15" customHeight="1" x14ac:dyDescent="0.15">
      <c r="B225" s="118"/>
      <c r="C225" s="15"/>
      <c r="D225" s="16"/>
      <c r="E225" s="16"/>
      <c r="F225" s="16"/>
      <c r="G225" s="17"/>
      <c r="H225" s="17"/>
      <c r="I225" s="17"/>
      <c r="J225" s="17"/>
    </row>
    <row r="226" spans="2:10" s="4" customFormat="1" ht="15" customHeight="1" x14ac:dyDescent="0.15">
      <c r="B226" s="118"/>
      <c r="C226" s="15"/>
      <c r="D226" s="16"/>
      <c r="E226" s="16"/>
      <c r="F226" s="16"/>
      <c r="G226" s="17"/>
      <c r="H226" s="17"/>
      <c r="I226" s="17"/>
      <c r="J226" s="17"/>
    </row>
    <row r="227" spans="2:10" s="4" customFormat="1" ht="15" customHeight="1" x14ac:dyDescent="0.15">
      <c r="B227" s="118"/>
      <c r="C227" s="15"/>
      <c r="D227" s="16"/>
      <c r="E227" s="16"/>
      <c r="F227" s="16"/>
      <c r="G227" s="17"/>
      <c r="H227" s="17"/>
      <c r="I227" s="17"/>
      <c r="J227" s="17"/>
    </row>
    <row r="228" spans="2:10" s="4" customFormat="1" ht="15" customHeight="1" x14ac:dyDescent="0.15">
      <c r="B228" s="118"/>
      <c r="C228" s="15"/>
      <c r="D228" s="16"/>
      <c r="E228" s="16"/>
      <c r="F228" s="16"/>
      <c r="G228" s="17"/>
      <c r="H228" s="17"/>
      <c r="I228" s="17"/>
      <c r="J228" s="17"/>
    </row>
    <row r="229" spans="2:10" s="4" customFormat="1" ht="15" customHeight="1" x14ac:dyDescent="0.15">
      <c r="B229" s="118"/>
      <c r="C229" s="15"/>
      <c r="D229" s="16"/>
      <c r="E229" s="16"/>
      <c r="F229" s="16"/>
      <c r="G229" s="17"/>
      <c r="H229" s="17"/>
      <c r="I229" s="17"/>
      <c r="J229" s="17"/>
    </row>
    <row r="230" spans="2:10" s="4" customFormat="1" ht="15" customHeight="1" x14ac:dyDescent="0.15">
      <c r="B230" s="118"/>
      <c r="C230" s="15"/>
      <c r="D230" s="16"/>
      <c r="E230" s="16"/>
      <c r="F230" s="16"/>
      <c r="G230" s="17"/>
      <c r="H230" s="17"/>
      <c r="I230" s="17"/>
      <c r="J230" s="17"/>
    </row>
    <row r="231" spans="2:10" s="4" customFormat="1" ht="15" customHeight="1" x14ac:dyDescent="0.15">
      <c r="B231" s="118"/>
      <c r="C231" s="15"/>
      <c r="D231" s="16"/>
      <c r="E231" s="16"/>
      <c r="F231" s="16"/>
      <c r="G231" s="17"/>
      <c r="H231" s="17"/>
      <c r="I231" s="17"/>
      <c r="J231" s="17"/>
    </row>
    <row r="232" spans="2:10" s="4" customFormat="1" ht="15" customHeight="1" x14ac:dyDescent="0.15">
      <c r="B232" s="118"/>
      <c r="C232" s="15"/>
      <c r="D232" s="16"/>
      <c r="E232" s="16"/>
      <c r="F232" s="16"/>
      <c r="G232" s="17"/>
      <c r="H232" s="17"/>
      <c r="I232" s="17"/>
      <c r="J232" s="17"/>
    </row>
    <row r="233" spans="2:10" s="4" customFormat="1" ht="15" customHeight="1" x14ac:dyDescent="0.15">
      <c r="B233" s="118"/>
      <c r="C233" s="15"/>
      <c r="D233" s="16"/>
      <c r="E233" s="16"/>
      <c r="F233" s="16"/>
      <c r="G233" s="17"/>
      <c r="H233" s="17"/>
      <c r="I233" s="17"/>
      <c r="J233" s="17"/>
    </row>
    <row r="234" spans="2:10" s="4" customFormat="1" ht="15" customHeight="1" x14ac:dyDescent="0.15">
      <c r="B234" s="118"/>
      <c r="C234" s="15"/>
      <c r="D234" s="16"/>
      <c r="E234" s="16"/>
      <c r="F234" s="16"/>
      <c r="G234" s="17"/>
      <c r="H234" s="17"/>
      <c r="I234" s="17"/>
      <c r="J234" s="17"/>
    </row>
    <row r="235" spans="2:10" s="4" customFormat="1" ht="15" customHeight="1" x14ac:dyDescent="0.15">
      <c r="B235" s="118"/>
      <c r="C235" s="15"/>
      <c r="D235" s="16"/>
      <c r="E235" s="16"/>
      <c r="F235" s="16"/>
      <c r="G235" s="17"/>
      <c r="H235" s="17"/>
      <c r="I235" s="17"/>
      <c r="J235" s="17"/>
    </row>
    <row r="236" spans="2:10" s="4" customFormat="1" ht="15" customHeight="1" x14ac:dyDescent="0.15">
      <c r="B236" s="118"/>
      <c r="C236" s="15"/>
      <c r="D236" s="16"/>
      <c r="E236" s="16"/>
      <c r="F236" s="16"/>
      <c r="G236" s="17"/>
      <c r="H236" s="17"/>
      <c r="I236" s="17"/>
      <c r="J236" s="17"/>
    </row>
    <row r="237" spans="2:10" s="4" customFormat="1" ht="15" customHeight="1" x14ac:dyDescent="0.15">
      <c r="B237" s="118"/>
      <c r="C237" s="15"/>
      <c r="D237" s="16"/>
      <c r="E237" s="16"/>
      <c r="F237" s="16"/>
      <c r="G237" s="17"/>
      <c r="H237" s="17"/>
      <c r="I237" s="17"/>
      <c r="J237" s="17"/>
    </row>
    <row r="238" spans="2:10" s="4" customFormat="1" ht="15" customHeight="1" x14ac:dyDescent="0.15">
      <c r="B238" s="118"/>
      <c r="C238" s="15"/>
      <c r="D238" s="16"/>
      <c r="E238" s="16"/>
      <c r="F238" s="16"/>
      <c r="G238" s="17"/>
      <c r="H238" s="17"/>
      <c r="I238" s="17"/>
      <c r="J238" s="17"/>
    </row>
    <row r="239" spans="2:10" ht="15" customHeight="1" x14ac:dyDescent="0.15"/>
    <row r="240" spans="2:1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</sheetData>
  <autoFilter ref="A4:S82" xr:uid="{898330F8-F609-4922-ABE7-563313A07F75}">
    <sortState ref="A50:T51">
      <sortCondition sortBy="cellColor" ref="D4:D82" dxfId="4"/>
    </sortState>
  </autoFilter>
  <mergeCells count="11">
    <mergeCell ref="M3:O3"/>
    <mergeCell ref="M2:Q2"/>
    <mergeCell ref="P3:Q3"/>
    <mergeCell ref="L2:L4"/>
    <mergeCell ref="E3:G3"/>
    <mergeCell ref="H3:J3"/>
    <mergeCell ref="D2:J2"/>
    <mergeCell ref="K2:K4"/>
    <mergeCell ref="C2:C4"/>
    <mergeCell ref="A2:A4"/>
    <mergeCell ref="B2:B4"/>
  </mergeCells>
  <phoneticPr fontId="2"/>
  <dataValidations count="3">
    <dataValidation imeMode="on" allowBlank="1" showInputMessage="1" showErrorMessage="1" sqref="C5:C13 C51 C17:C19" xr:uid="{00000000-0002-0000-0300-000000000000}"/>
    <dataValidation type="custom" errorStyle="warning" allowBlank="1" showInputMessage="1" showErrorMessage="1" sqref="I5" xr:uid="{00000000-0002-0000-0300-000003000000}">
      <formula1>F5=I5</formula1>
    </dataValidation>
    <dataValidation type="list" allowBlank="1" showInputMessage="1" showErrorMessage="1" sqref="K5:K76 M5:N76 P5:P76" xr:uid="{00000000-0002-0000-0300-000001000000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50" fitToHeight="0" orientation="landscape" horizontalDpi="300" verticalDpi="300" r:id="rId1"/>
  <headerFooter alignWithMargins="0">
    <oddHeader>&amp;L&amp;A</oddHead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T670"/>
  <sheetViews>
    <sheetView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4.625" style="5" hidden="1" customWidth="1"/>
    <col min="2" max="2" width="4.5" style="4" bestFit="1" customWidth="1"/>
    <col min="3" max="3" width="25.625" style="4" customWidth="1"/>
    <col min="4" max="4" width="38.625" style="2" customWidth="1"/>
    <col min="5" max="5" width="6.75" style="13" customWidth="1"/>
    <col min="6" max="7" width="13.375" style="13" customWidth="1"/>
    <col min="8" max="8" width="13.375" style="3" customWidth="1"/>
    <col min="9" max="9" width="13" style="3" customWidth="1"/>
    <col min="10" max="10" width="12.25" style="3" customWidth="1"/>
    <col min="11" max="11" width="13" style="3" customWidth="1"/>
    <col min="12" max="12" width="8.5" style="1" customWidth="1"/>
    <col min="13" max="15" width="11.625" style="1" customWidth="1"/>
    <col min="16" max="16" width="18.625" style="1" customWidth="1"/>
    <col min="17" max="17" width="11.625" style="1" customWidth="1"/>
    <col min="18" max="18" width="18.625" style="1" customWidth="1"/>
    <col min="19" max="20" width="0" style="1" hidden="1" customWidth="1"/>
    <col min="21" max="16384" width="9" style="1"/>
  </cols>
  <sheetData>
    <row r="1" spans="1:20" s="4" customFormat="1" ht="30" customHeight="1" thickBot="1" x14ac:dyDescent="0.2">
      <c r="A1" s="14"/>
      <c r="B1" s="87" t="s">
        <v>485</v>
      </c>
      <c r="E1" s="15"/>
      <c r="F1" s="16"/>
      <c r="G1" s="109"/>
      <c r="H1" s="109"/>
      <c r="J1" s="110"/>
      <c r="K1" s="17"/>
      <c r="L1" s="17"/>
    </row>
    <row r="2" spans="1:20" s="4" customFormat="1" ht="16.5" customHeight="1" thickBot="1" x14ac:dyDescent="0.2">
      <c r="A2" s="153"/>
      <c r="B2" s="145" t="s">
        <v>487</v>
      </c>
      <c r="C2" s="152" t="s">
        <v>488</v>
      </c>
      <c r="D2" s="145" t="s">
        <v>489</v>
      </c>
      <c r="E2" s="185" t="s">
        <v>27</v>
      </c>
      <c r="F2" s="186"/>
      <c r="G2" s="186"/>
      <c r="H2" s="186"/>
      <c r="I2" s="186"/>
      <c r="J2" s="186"/>
      <c r="K2" s="187"/>
      <c r="L2" s="193" t="s">
        <v>494</v>
      </c>
      <c r="M2" s="193" t="s">
        <v>495</v>
      </c>
      <c r="N2" s="188" t="s">
        <v>4</v>
      </c>
      <c r="O2" s="189"/>
      <c r="P2" s="189"/>
      <c r="Q2" s="189"/>
      <c r="R2" s="190"/>
      <c r="S2" s="70"/>
    </row>
    <row r="3" spans="1:20" s="4" customFormat="1" ht="36.75" customHeight="1" thickBot="1" x14ac:dyDescent="0.2">
      <c r="A3" s="154"/>
      <c r="B3" s="145"/>
      <c r="C3" s="152"/>
      <c r="D3" s="145"/>
      <c r="E3" s="94"/>
      <c r="F3" s="182" t="s">
        <v>2</v>
      </c>
      <c r="G3" s="183"/>
      <c r="H3" s="184"/>
      <c r="I3" s="179" t="s">
        <v>1</v>
      </c>
      <c r="J3" s="180"/>
      <c r="K3" s="181"/>
      <c r="L3" s="194"/>
      <c r="M3" s="194"/>
      <c r="N3" s="188" t="s">
        <v>5</v>
      </c>
      <c r="O3" s="189"/>
      <c r="P3" s="190"/>
      <c r="Q3" s="191" t="s">
        <v>6</v>
      </c>
      <c r="R3" s="192"/>
    </row>
    <row r="4" spans="1:20" s="14" customFormat="1" ht="38.25" customHeight="1" thickBot="1" x14ac:dyDescent="0.2">
      <c r="A4" s="155"/>
      <c r="B4" s="145"/>
      <c r="C4" s="152"/>
      <c r="D4" s="145"/>
      <c r="E4" s="95" t="s">
        <v>490</v>
      </c>
      <c r="F4" s="96" t="s">
        <v>491</v>
      </c>
      <c r="G4" s="97" t="s">
        <v>492</v>
      </c>
      <c r="H4" s="98" t="s">
        <v>493</v>
      </c>
      <c r="I4" s="99" t="s">
        <v>491</v>
      </c>
      <c r="J4" s="100" t="s">
        <v>492</v>
      </c>
      <c r="K4" s="101" t="s">
        <v>493</v>
      </c>
      <c r="L4" s="195"/>
      <c r="M4" s="195"/>
      <c r="N4" s="123" t="s">
        <v>496</v>
      </c>
      <c r="O4" s="124" t="s">
        <v>497</v>
      </c>
      <c r="P4" s="124" t="s">
        <v>498</v>
      </c>
      <c r="Q4" s="102" t="s">
        <v>496</v>
      </c>
      <c r="R4" s="103" t="s">
        <v>499</v>
      </c>
    </row>
    <row r="5" spans="1:20" s="4" customFormat="1" ht="27" customHeight="1" x14ac:dyDescent="0.15">
      <c r="A5" s="196"/>
      <c r="B5" s="197">
        <v>1</v>
      </c>
      <c r="C5" s="114" t="s">
        <v>43</v>
      </c>
      <c r="D5" s="104" t="s">
        <v>44</v>
      </c>
      <c r="E5" s="30">
        <v>20</v>
      </c>
      <c r="F5" s="31">
        <v>24</v>
      </c>
      <c r="G5" s="32">
        <v>447500</v>
      </c>
      <c r="H5" s="106">
        <f t="shared" ref="H5:H8" si="0">IF(AND(F5&gt;0,G5&gt;0),G5/F5,0)</f>
        <v>18645.833333333332</v>
      </c>
      <c r="I5" s="33">
        <v>1790</v>
      </c>
      <c r="J5" s="32">
        <v>447500</v>
      </c>
      <c r="K5" s="106">
        <f t="shared" ref="K5:K8" si="1">IF(AND(I5&gt;0,J5&gt;0),J5/I5,0)</f>
        <v>250</v>
      </c>
      <c r="L5" s="34"/>
      <c r="M5" s="92"/>
      <c r="N5" s="90"/>
      <c r="O5" s="90"/>
      <c r="P5" s="88"/>
      <c r="Q5" s="57"/>
      <c r="R5" s="122"/>
      <c r="S5" s="82">
        <v>1</v>
      </c>
      <c r="T5" s="66" t="s">
        <v>31</v>
      </c>
    </row>
    <row r="6" spans="1:20" s="4" customFormat="1" ht="27" customHeight="1" x14ac:dyDescent="0.15">
      <c r="A6" s="196"/>
      <c r="B6" s="198">
        <v>2</v>
      </c>
      <c r="C6" s="115" t="s">
        <v>108</v>
      </c>
      <c r="D6" s="111" t="s">
        <v>109</v>
      </c>
      <c r="E6" s="30">
        <v>22</v>
      </c>
      <c r="F6" s="31">
        <v>7</v>
      </c>
      <c r="G6" s="32">
        <v>97609</v>
      </c>
      <c r="H6" s="107">
        <f t="shared" si="0"/>
        <v>13944.142857142857</v>
      </c>
      <c r="I6" s="33">
        <v>580</v>
      </c>
      <c r="J6" s="32">
        <v>97609</v>
      </c>
      <c r="K6" s="107">
        <f t="shared" si="1"/>
        <v>168.29137931034484</v>
      </c>
      <c r="L6" s="34"/>
      <c r="M6" s="71"/>
      <c r="N6" s="54"/>
      <c r="O6" s="54"/>
      <c r="P6" s="72"/>
      <c r="Q6" s="55"/>
      <c r="R6" s="74"/>
      <c r="S6" s="66">
        <v>1</v>
      </c>
      <c r="T6" s="67" t="s">
        <v>31</v>
      </c>
    </row>
    <row r="7" spans="1:20" s="4" customFormat="1" ht="27" customHeight="1" x14ac:dyDescent="0.15">
      <c r="A7" s="196"/>
      <c r="B7" s="198">
        <v>3</v>
      </c>
      <c r="C7" s="115" t="s">
        <v>162</v>
      </c>
      <c r="D7" s="40" t="s">
        <v>163</v>
      </c>
      <c r="E7" s="30">
        <v>5</v>
      </c>
      <c r="F7" s="31">
        <v>101</v>
      </c>
      <c r="G7" s="32">
        <v>759800</v>
      </c>
      <c r="H7" s="107">
        <f t="shared" si="0"/>
        <v>7522.772277227723</v>
      </c>
      <c r="I7" s="33">
        <v>5821.75</v>
      </c>
      <c r="J7" s="32">
        <v>759800</v>
      </c>
      <c r="K7" s="107">
        <f t="shared" si="1"/>
        <v>130.51058530510585</v>
      </c>
      <c r="L7" s="34"/>
      <c r="M7" s="71"/>
      <c r="N7" s="56"/>
      <c r="O7" s="56"/>
      <c r="P7" s="72"/>
      <c r="Q7" s="57"/>
      <c r="R7" s="74"/>
      <c r="S7" s="66">
        <v>1</v>
      </c>
      <c r="T7" s="67" t="s">
        <v>31</v>
      </c>
    </row>
    <row r="8" spans="1:20" s="4" customFormat="1" ht="27" customHeight="1" thickBot="1" x14ac:dyDescent="0.2">
      <c r="A8" s="196"/>
      <c r="B8" s="199">
        <v>4</v>
      </c>
      <c r="C8" s="157" t="s">
        <v>260</v>
      </c>
      <c r="D8" s="158" t="s">
        <v>261</v>
      </c>
      <c r="E8" s="159">
        <v>19</v>
      </c>
      <c r="F8" s="160">
        <v>24</v>
      </c>
      <c r="G8" s="161">
        <v>69400</v>
      </c>
      <c r="H8" s="108">
        <f t="shared" si="0"/>
        <v>2891.6666666666665</v>
      </c>
      <c r="I8" s="162">
        <v>2895</v>
      </c>
      <c r="J8" s="161">
        <v>69400</v>
      </c>
      <c r="K8" s="108">
        <f t="shared" si="1"/>
        <v>23.97236614853195</v>
      </c>
      <c r="L8" s="163"/>
      <c r="M8" s="164"/>
      <c r="N8" s="58"/>
      <c r="O8" s="58"/>
      <c r="P8" s="73"/>
      <c r="Q8" s="59"/>
      <c r="R8" s="78"/>
      <c r="S8" s="66">
        <v>1</v>
      </c>
      <c r="T8" s="67" t="s">
        <v>31</v>
      </c>
    </row>
    <row r="9" spans="1:20" s="4" customFormat="1" ht="15" hidden="1" customHeight="1" x14ac:dyDescent="0.15">
      <c r="A9" s="14"/>
      <c r="C9" s="19"/>
      <c r="D9" s="156">
        <f>COUNTA(D5:D8)</f>
        <v>4</v>
      </c>
      <c r="E9" s="16">
        <f>SUM(E5:E8)</f>
        <v>66</v>
      </c>
      <c r="F9" s="16">
        <f>SUM(F5:F8)</f>
        <v>156</v>
      </c>
      <c r="G9" s="16">
        <f>SUM(G5:G8)</f>
        <v>1374309</v>
      </c>
      <c r="H9" s="18">
        <f>IF(AND(F9&gt;0,G9&gt;0),G9/F9,0)</f>
        <v>8809.6730769230762</v>
      </c>
      <c r="I9" s="16">
        <f>SUM(I5:I8)</f>
        <v>11086.75</v>
      </c>
      <c r="J9" s="16">
        <f>SUM(J5:J8)</f>
        <v>1374309</v>
      </c>
      <c r="K9" s="18">
        <f>IF(AND(I9&gt;0,J9&gt;0),J9/I9,0)</f>
        <v>123.95959140415361</v>
      </c>
      <c r="N9" s="61"/>
      <c r="O9" s="61"/>
      <c r="P9" s="62"/>
      <c r="Q9" s="63"/>
      <c r="R9" s="60"/>
    </row>
    <row r="10" spans="1:20" s="4" customFormat="1" ht="15" hidden="1" customHeight="1" x14ac:dyDescent="0.15">
      <c r="A10" s="14"/>
      <c r="D10" s="15"/>
      <c r="E10" s="16"/>
      <c r="F10" s="16"/>
      <c r="G10" s="16"/>
      <c r="H10" s="17"/>
      <c r="I10" s="17"/>
      <c r="J10" s="17"/>
      <c r="K10" s="17"/>
      <c r="N10" s="61"/>
      <c r="O10" s="61"/>
      <c r="P10" s="62"/>
      <c r="Q10" s="63"/>
      <c r="R10" s="60"/>
    </row>
    <row r="11" spans="1:20" s="4" customFormat="1" ht="15" hidden="1" customHeight="1" x14ac:dyDescent="0.15">
      <c r="A11" s="14"/>
      <c r="D11" s="15"/>
      <c r="E11" s="16">
        <f>COUNTA(E5:E8)</f>
        <v>4</v>
      </c>
      <c r="F11" s="16"/>
      <c r="G11" s="16"/>
      <c r="H11" s="17"/>
      <c r="I11" s="17"/>
      <c r="J11" s="17"/>
      <c r="K11" s="17"/>
      <c r="N11" s="61"/>
      <c r="O11" s="61"/>
      <c r="P11" s="62"/>
      <c r="Q11" s="63"/>
      <c r="R11" s="60"/>
    </row>
    <row r="12" spans="1:20" s="4" customFormat="1" ht="15" hidden="1" customHeight="1" x14ac:dyDescent="0.15">
      <c r="A12" s="14"/>
      <c r="D12" s="15"/>
      <c r="E12" s="16"/>
      <c r="F12" s="16"/>
      <c r="G12" s="16"/>
      <c r="H12" s="17"/>
      <c r="I12" s="17"/>
      <c r="J12" s="17"/>
      <c r="K12" s="17"/>
      <c r="N12" s="61"/>
      <c r="O12" s="61"/>
      <c r="P12" s="62"/>
      <c r="Q12" s="63"/>
      <c r="R12" s="60"/>
    </row>
    <row r="13" spans="1:20" s="4" customFormat="1" ht="15" hidden="1" customHeight="1" x14ac:dyDescent="0.15">
      <c r="A13" s="14"/>
      <c r="D13" s="15"/>
      <c r="E13" s="16"/>
      <c r="F13" s="16"/>
      <c r="G13" s="16"/>
      <c r="H13" s="17"/>
      <c r="I13" s="17"/>
      <c r="J13" s="17"/>
      <c r="K13" s="17"/>
      <c r="N13" s="61"/>
      <c r="O13" s="61"/>
      <c r="P13" s="62"/>
      <c r="Q13" s="63"/>
      <c r="R13" s="60"/>
    </row>
    <row r="14" spans="1:20" s="4" customFormat="1" ht="15" hidden="1" customHeight="1" x14ac:dyDescent="0.15">
      <c r="A14" s="14"/>
      <c r="D14" s="15"/>
      <c r="E14" s="16"/>
      <c r="F14" s="16"/>
      <c r="G14" s="16"/>
      <c r="H14" s="17"/>
      <c r="I14" s="17"/>
      <c r="J14" s="17"/>
      <c r="K14" s="17"/>
      <c r="N14" s="61"/>
      <c r="O14" s="61"/>
      <c r="P14" s="62"/>
      <c r="Q14" s="63"/>
      <c r="R14" s="60"/>
    </row>
    <row r="15" spans="1:20" s="4" customFormat="1" ht="15" customHeight="1" x14ac:dyDescent="0.15">
      <c r="A15" s="14"/>
      <c r="D15" s="15"/>
      <c r="E15" s="16"/>
      <c r="F15" s="16"/>
      <c r="G15" s="16"/>
      <c r="H15" s="17"/>
      <c r="I15" s="17"/>
      <c r="J15" s="17"/>
      <c r="K15" s="17"/>
      <c r="N15" s="61"/>
      <c r="O15" s="61"/>
      <c r="P15" s="62"/>
      <c r="Q15" s="63"/>
      <c r="R15" s="60"/>
    </row>
    <row r="16" spans="1:20" s="4" customFormat="1" ht="15" customHeight="1" x14ac:dyDescent="0.15">
      <c r="A16" s="14"/>
      <c r="D16" s="15"/>
      <c r="E16" s="16"/>
      <c r="F16" s="16"/>
      <c r="G16" s="16"/>
      <c r="H16" s="17"/>
      <c r="I16" s="17"/>
      <c r="J16" s="17"/>
      <c r="K16" s="17"/>
      <c r="N16" s="60"/>
      <c r="O16" s="60"/>
      <c r="P16" s="60"/>
      <c r="Q16" s="60"/>
      <c r="R16" s="60"/>
    </row>
    <row r="17" spans="1:18" s="4" customFormat="1" ht="15" customHeight="1" x14ac:dyDescent="0.15">
      <c r="A17" s="14"/>
      <c r="D17" s="15"/>
      <c r="E17" s="16"/>
      <c r="F17" s="16"/>
      <c r="G17" s="16"/>
      <c r="H17" s="17"/>
      <c r="I17" s="17"/>
      <c r="J17" s="17"/>
      <c r="K17" s="17"/>
      <c r="N17" s="60"/>
      <c r="O17" s="60"/>
      <c r="P17" s="60"/>
      <c r="Q17" s="60"/>
      <c r="R17" s="60"/>
    </row>
    <row r="18" spans="1:18" s="4" customFormat="1" ht="15" customHeight="1" x14ac:dyDescent="0.15">
      <c r="A18" s="14"/>
      <c r="D18" s="15"/>
      <c r="E18" s="16"/>
      <c r="F18" s="16"/>
      <c r="G18" s="16"/>
      <c r="H18" s="17"/>
      <c r="I18" s="17"/>
      <c r="J18" s="17"/>
      <c r="K18" s="17"/>
    </row>
    <row r="19" spans="1:18" s="4" customFormat="1" ht="15" customHeight="1" x14ac:dyDescent="0.15">
      <c r="A19" s="14"/>
      <c r="D19" s="15"/>
      <c r="E19" s="16"/>
      <c r="F19" s="16"/>
      <c r="G19" s="16"/>
      <c r="H19" s="17"/>
      <c r="I19" s="17"/>
      <c r="J19" s="17"/>
      <c r="K19" s="17"/>
    </row>
    <row r="20" spans="1:18" s="4" customFormat="1" ht="15" customHeight="1" x14ac:dyDescent="0.15">
      <c r="A20" s="14"/>
      <c r="D20" s="15"/>
      <c r="E20" s="16"/>
      <c r="F20" s="16"/>
      <c r="G20" s="16"/>
      <c r="H20" s="17"/>
      <c r="I20" s="17"/>
      <c r="J20" s="17"/>
      <c r="K20" s="17"/>
    </row>
    <row r="21" spans="1:18" s="4" customFormat="1" ht="15" customHeight="1" x14ac:dyDescent="0.15">
      <c r="A21" s="14"/>
      <c r="D21" s="15"/>
      <c r="E21" s="16"/>
      <c r="F21" s="16"/>
      <c r="G21" s="16"/>
      <c r="H21" s="17"/>
      <c r="I21" s="17"/>
      <c r="J21" s="17"/>
      <c r="K21" s="17"/>
    </row>
    <row r="22" spans="1:18" s="4" customFormat="1" ht="15" customHeight="1" x14ac:dyDescent="0.15">
      <c r="A22" s="14"/>
      <c r="D22" s="15"/>
      <c r="E22" s="16"/>
      <c r="F22" s="16"/>
      <c r="G22" s="16"/>
      <c r="H22" s="17"/>
      <c r="I22" s="17"/>
      <c r="J22" s="17"/>
      <c r="K22" s="17"/>
    </row>
    <row r="23" spans="1:18" s="4" customFormat="1" ht="15" customHeight="1" x14ac:dyDescent="0.15">
      <c r="A23" s="14"/>
      <c r="D23" s="15"/>
      <c r="E23" s="16"/>
      <c r="F23" s="16"/>
      <c r="G23" s="16"/>
      <c r="H23" s="17"/>
      <c r="I23" s="17"/>
      <c r="J23" s="17"/>
      <c r="K23" s="17"/>
    </row>
    <row r="24" spans="1:18" s="4" customFormat="1" ht="15" customHeight="1" x14ac:dyDescent="0.15">
      <c r="A24" s="14"/>
      <c r="D24" s="15"/>
      <c r="E24" s="16"/>
      <c r="F24" s="16"/>
      <c r="G24" s="16"/>
      <c r="H24" s="17"/>
      <c r="I24" s="17"/>
      <c r="J24" s="17"/>
      <c r="K24" s="17"/>
    </row>
    <row r="25" spans="1:18" s="4" customFormat="1" ht="15" customHeight="1" x14ac:dyDescent="0.15">
      <c r="A25" s="14"/>
      <c r="D25" s="15"/>
      <c r="E25" s="16"/>
      <c r="F25" s="16"/>
      <c r="G25" s="16"/>
      <c r="H25" s="17"/>
      <c r="I25" s="17"/>
      <c r="J25" s="17"/>
      <c r="K25" s="17"/>
    </row>
    <row r="26" spans="1:18" s="4" customFormat="1" ht="15" customHeight="1" x14ac:dyDescent="0.15">
      <c r="A26" s="14"/>
      <c r="D26" s="15"/>
      <c r="E26" s="16"/>
      <c r="F26" s="16"/>
      <c r="G26" s="16"/>
      <c r="H26" s="17"/>
      <c r="I26" s="17"/>
      <c r="J26" s="17"/>
      <c r="K26" s="17"/>
    </row>
    <row r="27" spans="1:18" s="4" customFormat="1" ht="15" customHeight="1" x14ac:dyDescent="0.15">
      <c r="A27" s="14"/>
      <c r="D27" s="15"/>
      <c r="E27" s="16"/>
      <c r="F27" s="16"/>
      <c r="G27" s="16"/>
      <c r="H27" s="17"/>
      <c r="I27" s="17"/>
      <c r="J27" s="17"/>
      <c r="K27" s="17"/>
    </row>
    <row r="28" spans="1:18" s="4" customFormat="1" ht="15" customHeight="1" x14ac:dyDescent="0.15">
      <c r="A28" s="14"/>
      <c r="D28" s="15"/>
      <c r="E28" s="16"/>
      <c r="F28" s="16"/>
      <c r="G28" s="16"/>
      <c r="H28" s="17"/>
      <c r="I28" s="17"/>
      <c r="J28" s="17"/>
      <c r="K28" s="17"/>
    </row>
    <row r="29" spans="1:18" s="4" customFormat="1" ht="15" customHeight="1" x14ac:dyDescent="0.15">
      <c r="A29" s="14"/>
      <c r="D29" s="15"/>
      <c r="E29" s="16"/>
      <c r="F29" s="16"/>
      <c r="G29" s="16"/>
      <c r="H29" s="17"/>
      <c r="I29" s="17"/>
      <c r="J29" s="17"/>
      <c r="K29" s="17"/>
    </row>
    <row r="30" spans="1:18" s="4" customFormat="1" ht="15" customHeight="1" x14ac:dyDescent="0.15">
      <c r="A30" s="14"/>
      <c r="D30" s="15"/>
      <c r="E30" s="16"/>
      <c r="F30" s="16"/>
      <c r="G30" s="16"/>
      <c r="H30" s="17"/>
      <c r="I30" s="17"/>
      <c r="J30" s="17"/>
      <c r="K30" s="17"/>
    </row>
    <row r="31" spans="1:18" s="4" customFormat="1" ht="15" customHeight="1" x14ac:dyDescent="0.15">
      <c r="A31" s="14"/>
      <c r="D31" s="15"/>
      <c r="E31" s="16"/>
      <c r="F31" s="16"/>
      <c r="G31" s="16"/>
      <c r="H31" s="17"/>
      <c r="I31" s="17"/>
      <c r="J31" s="17"/>
      <c r="K31" s="17"/>
    </row>
    <row r="32" spans="1:18" s="4" customFormat="1" ht="15" customHeight="1" x14ac:dyDescent="0.15">
      <c r="A32" s="14"/>
      <c r="D32" s="15"/>
      <c r="E32" s="16"/>
      <c r="F32" s="16"/>
      <c r="G32" s="16"/>
      <c r="H32" s="17"/>
      <c r="I32" s="17"/>
      <c r="J32" s="17"/>
      <c r="K32" s="17"/>
    </row>
    <row r="33" spans="1:11" s="4" customFormat="1" ht="15" customHeight="1" x14ac:dyDescent="0.15">
      <c r="A33" s="14"/>
      <c r="D33" s="15"/>
      <c r="E33" s="16"/>
      <c r="F33" s="16"/>
      <c r="G33" s="16"/>
      <c r="H33" s="17"/>
      <c r="I33" s="17"/>
      <c r="J33" s="17"/>
      <c r="K33" s="17"/>
    </row>
    <row r="34" spans="1:11" s="4" customFormat="1" ht="15" customHeight="1" x14ac:dyDescent="0.15">
      <c r="A34" s="14"/>
      <c r="D34" s="15"/>
      <c r="E34" s="16"/>
      <c r="F34" s="16"/>
      <c r="G34" s="16"/>
      <c r="H34" s="17"/>
      <c r="I34" s="17"/>
      <c r="J34" s="17"/>
      <c r="K34" s="17"/>
    </row>
    <row r="35" spans="1:11" s="4" customFormat="1" ht="15" customHeight="1" x14ac:dyDescent="0.15">
      <c r="A35" s="14"/>
      <c r="D35" s="15"/>
      <c r="E35" s="16"/>
      <c r="F35" s="16"/>
      <c r="G35" s="16"/>
      <c r="H35" s="17"/>
      <c r="I35" s="17"/>
      <c r="J35" s="17"/>
      <c r="K35" s="17"/>
    </row>
    <row r="36" spans="1:11" s="4" customFormat="1" ht="15" customHeight="1" x14ac:dyDescent="0.15">
      <c r="A36" s="14"/>
      <c r="D36" s="15"/>
      <c r="E36" s="16"/>
      <c r="F36" s="16"/>
      <c r="G36" s="16"/>
      <c r="H36" s="17"/>
      <c r="I36" s="17"/>
      <c r="J36" s="17"/>
      <c r="K36" s="17"/>
    </row>
    <row r="37" spans="1:11" s="4" customFormat="1" ht="15" customHeight="1" x14ac:dyDescent="0.15">
      <c r="A37" s="14"/>
      <c r="D37" s="15"/>
      <c r="E37" s="16"/>
      <c r="F37" s="16"/>
      <c r="G37" s="16"/>
      <c r="H37" s="17"/>
      <c r="I37" s="17"/>
      <c r="J37" s="17"/>
      <c r="K37" s="17"/>
    </row>
    <row r="38" spans="1:11" s="4" customFormat="1" ht="15" customHeight="1" x14ac:dyDescent="0.15">
      <c r="A38" s="14"/>
      <c r="D38" s="15"/>
      <c r="E38" s="16"/>
      <c r="F38" s="16"/>
      <c r="G38" s="16"/>
      <c r="H38" s="17"/>
      <c r="I38" s="17"/>
      <c r="J38" s="17"/>
      <c r="K38" s="17"/>
    </row>
    <row r="39" spans="1:11" s="4" customFormat="1" ht="15" customHeight="1" x14ac:dyDescent="0.15">
      <c r="A39" s="14"/>
      <c r="D39" s="15"/>
      <c r="E39" s="16"/>
      <c r="F39" s="16"/>
      <c r="G39" s="16"/>
      <c r="H39" s="17"/>
      <c r="I39" s="17"/>
      <c r="J39" s="17"/>
      <c r="K39" s="17"/>
    </row>
    <row r="40" spans="1:11" s="4" customFormat="1" ht="15" customHeight="1" x14ac:dyDescent="0.15">
      <c r="A40" s="14"/>
      <c r="D40" s="15"/>
      <c r="E40" s="16"/>
      <c r="F40" s="16"/>
      <c r="G40" s="16"/>
      <c r="H40" s="17"/>
      <c r="I40" s="17"/>
      <c r="J40" s="17"/>
      <c r="K40" s="17"/>
    </row>
    <row r="41" spans="1:11" s="4" customFormat="1" ht="15" customHeight="1" x14ac:dyDescent="0.15">
      <c r="A41" s="14"/>
      <c r="D41" s="15"/>
      <c r="E41" s="16"/>
      <c r="F41" s="16"/>
      <c r="G41" s="16"/>
      <c r="H41" s="17"/>
      <c r="I41" s="17"/>
      <c r="J41" s="17"/>
      <c r="K41" s="17"/>
    </row>
    <row r="42" spans="1:11" s="4" customFormat="1" ht="15" customHeight="1" x14ac:dyDescent="0.15">
      <c r="A42" s="14"/>
      <c r="D42" s="15"/>
      <c r="E42" s="16"/>
      <c r="F42" s="16"/>
      <c r="G42" s="16"/>
      <c r="H42" s="17"/>
      <c r="I42" s="17"/>
      <c r="J42" s="17"/>
      <c r="K42" s="17"/>
    </row>
    <row r="43" spans="1:11" s="4" customFormat="1" ht="15" customHeight="1" x14ac:dyDescent="0.15">
      <c r="A43" s="14"/>
      <c r="D43" s="15"/>
      <c r="E43" s="16"/>
      <c r="F43" s="16"/>
      <c r="G43" s="16"/>
      <c r="H43" s="17"/>
      <c r="I43" s="17"/>
      <c r="J43" s="17"/>
      <c r="K43" s="17"/>
    </row>
    <row r="44" spans="1:11" s="4" customFormat="1" ht="15" customHeight="1" x14ac:dyDescent="0.15">
      <c r="A44" s="14"/>
      <c r="D44" s="15"/>
      <c r="E44" s="16"/>
      <c r="F44" s="16"/>
      <c r="G44" s="16"/>
      <c r="H44" s="17"/>
      <c r="I44" s="17"/>
      <c r="J44" s="17"/>
      <c r="K44" s="17"/>
    </row>
    <row r="45" spans="1:11" s="4" customFormat="1" ht="15" customHeight="1" x14ac:dyDescent="0.15">
      <c r="A45" s="14"/>
      <c r="D45" s="15"/>
      <c r="E45" s="16"/>
      <c r="F45" s="16"/>
      <c r="G45" s="16"/>
      <c r="H45" s="17"/>
      <c r="I45" s="17"/>
      <c r="J45" s="17"/>
      <c r="K45" s="17"/>
    </row>
    <row r="46" spans="1:11" s="4" customFormat="1" ht="15" customHeight="1" x14ac:dyDescent="0.15">
      <c r="A46" s="14"/>
      <c r="D46" s="15"/>
      <c r="E46" s="16"/>
      <c r="F46" s="16"/>
      <c r="G46" s="16"/>
      <c r="H46" s="17"/>
      <c r="I46" s="17"/>
      <c r="J46" s="17"/>
      <c r="K46" s="17"/>
    </row>
    <row r="47" spans="1:11" s="4" customFormat="1" ht="15" customHeight="1" x14ac:dyDescent="0.15">
      <c r="A47" s="14"/>
      <c r="D47" s="15"/>
      <c r="E47" s="16"/>
      <c r="F47" s="16"/>
      <c r="G47" s="16"/>
      <c r="H47" s="17"/>
      <c r="I47" s="17"/>
      <c r="J47" s="17"/>
      <c r="K47" s="17"/>
    </row>
    <row r="48" spans="1:11" s="4" customFormat="1" ht="15" customHeight="1" x14ac:dyDescent="0.15">
      <c r="A48" s="14"/>
      <c r="D48" s="15"/>
      <c r="E48" s="16"/>
      <c r="F48" s="16"/>
      <c r="G48" s="16"/>
      <c r="H48" s="17"/>
      <c r="I48" s="17"/>
      <c r="J48" s="17"/>
      <c r="K48" s="17"/>
    </row>
    <row r="49" spans="1:11" s="4" customFormat="1" ht="15" customHeight="1" x14ac:dyDescent="0.15">
      <c r="A49" s="14"/>
      <c r="D49" s="15"/>
      <c r="E49" s="16"/>
      <c r="F49" s="16"/>
      <c r="G49" s="16"/>
      <c r="H49" s="17"/>
      <c r="I49" s="17"/>
      <c r="J49" s="17"/>
      <c r="K49" s="17"/>
    </row>
    <row r="50" spans="1:11" s="4" customFormat="1" ht="15" customHeight="1" x14ac:dyDescent="0.15">
      <c r="A50" s="14"/>
      <c r="D50" s="15"/>
      <c r="E50" s="16"/>
      <c r="F50" s="16"/>
      <c r="G50" s="16"/>
      <c r="H50" s="17"/>
      <c r="I50" s="17"/>
      <c r="J50" s="17"/>
      <c r="K50" s="17"/>
    </row>
    <row r="51" spans="1:11" s="4" customFormat="1" ht="15" customHeight="1" x14ac:dyDescent="0.15">
      <c r="A51" s="14"/>
      <c r="D51" s="15"/>
      <c r="E51" s="16"/>
      <c r="F51" s="16"/>
      <c r="G51" s="16"/>
      <c r="H51" s="17"/>
      <c r="I51" s="17"/>
      <c r="J51" s="17"/>
      <c r="K51" s="17"/>
    </row>
    <row r="52" spans="1:11" s="4" customFormat="1" ht="15" customHeight="1" x14ac:dyDescent="0.15">
      <c r="A52" s="14"/>
      <c r="D52" s="15"/>
      <c r="E52" s="16"/>
      <c r="F52" s="16"/>
      <c r="G52" s="16"/>
      <c r="H52" s="17"/>
      <c r="I52" s="17"/>
      <c r="J52" s="17"/>
      <c r="K52" s="17"/>
    </row>
    <row r="53" spans="1:11" s="4" customFormat="1" ht="15" customHeight="1" x14ac:dyDescent="0.15">
      <c r="A53" s="14"/>
      <c r="D53" s="15"/>
      <c r="E53" s="16"/>
      <c r="F53" s="16"/>
      <c r="G53" s="16"/>
      <c r="H53" s="17"/>
      <c r="I53" s="17"/>
      <c r="J53" s="17"/>
      <c r="K53" s="17"/>
    </row>
    <row r="54" spans="1:11" s="4" customFormat="1" ht="15" customHeight="1" x14ac:dyDescent="0.15">
      <c r="A54" s="14"/>
      <c r="D54" s="15"/>
      <c r="E54" s="16"/>
      <c r="F54" s="16"/>
      <c r="G54" s="16"/>
      <c r="H54" s="17"/>
      <c r="I54" s="17"/>
      <c r="J54" s="17"/>
      <c r="K54" s="17"/>
    </row>
    <row r="55" spans="1:11" s="4" customFormat="1" ht="15" customHeight="1" x14ac:dyDescent="0.15">
      <c r="A55" s="14"/>
      <c r="D55" s="15"/>
      <c r="E55" s="16"/>
      <c r="F55" s="16"/>
      <c r="G55" s="16"/>
      <c r="H55" s="17"/>
      <c r="I55" s="17"/>
      <c r="J55" s="17"/>
      <c r="K55" s="17"/>
    </row>
    <row r="56" spans="1:11" s="4" customFormat="1" ht="15" customHeight="1" x14ac:dyDescent="0.15">
      <c r="A56" s="14"/>
      <c r="D56" s="15"/>
      <c r="E56" s="16"/>
      <c r="F56" s="16"/>
      <c r="G56" s="16"/>
      <c r="H56" s="17"/>
      <c r="I56" s="17"/>
      <c r="J56" s="17"/>
      <c r="K56" s="17"/>
    </row>
    <row r="57" spans="1:11" s="4" customFormat="1" ht="15" customHeight="1" x14ac:dyDescent="0.15">
      <c r="A57" s="14"/>
      <c r="D57" s="15"/>
      <c r="E57" s="16"/>
      <c r="F57" s="16"/>
      <c r="G57" s="16"/>
      <c r="H57" s="17"/>
      <c r="I57" s="17"/>
      <c r="J57" s="17"/>
      <c r="K57" s="17"/>
    </row>
    <row r="58" spans="1:11" s="4" customFormat="1" ht="15" customHeight="1" x14ac:dyDescent="0.15">
      <c r="A58" s="14"/>
      <c r="D58" s="15"/>
      <c r="E58" s="16"/>
      <c r="F58" s="16"/>
      <c r="G58" s="16"/>
      <c r="H58" s="17"/>
      <c r="I58" s="17"/>
      <c r="J58" s="17"/>
      <c r="K58" s="17"/>
    </row>
    <row r="59" spans="1:11" s="4" customFormat="1" ht="15" customHeight="1" x14ac:dyDescent="0.15">
      <c r="A59" s="14"/>
      <c r="D59" s="15"/>
      <c r="E59" s="16"/>
      <c r="F59" s="16"/>
      <c r="G59" s="16"/>
      <c r="H59" s="17"/>
      <c r="I59" s="17"/>
      <c r="J59" s="17"/>
      <c r="K59" s="17"/>
    </row>
    <row r="60" spans="1:11" s="4" customFormat="1" ht="15" customHeight="1" x14ac:dyDescent="0.15">
      <c r="A60" s="14"/>
      <c r="D60" s="15"/>
      <c r="E60" s="16"/>
      <c r="F60" s="16"/>
      <c r="G60" s="16"/>
      <c r="H60" s="17"/>
      <c r="I60" s="17"/>
      <c r="J60" s="17"/>
      <c r="K60" s="17"/>
    </row>
    <row r="61" spans="1:11" s="4" customFormat="1" ht="15" customHeight="1" x14ac:dyDescent="0.15">
      <c r="A61" s="14"/>
      <c r="D61" s="15"/>
      <c r="E61" s="16"/>
      <c r="F61" s="16"/>
      <c r="G61" s="16"/>
      <c r="H61" s="17"/>
      <c r="I61" s="17"/>
      <c r="J61" s="17"/>
      <c r="K61" s="17"/>
    </row>
    <row r="62" spans="1:11" s="4" customFormat="1" ht="15" customHeight="1" x14ac:dyDescent="0.15">
      <c r="A62" s="14"/>
      <c r="D62" s="15"/>
      <c r="E62" s="16"/>
      <c r="F62" s="16"/>
      <c r="G62" s="16"/>
      <c r="H62" s="17"/>
      <c r="I62" s="17"/>
      <c r="J62" s="17"/>
      <c r="K62" s="17"/>
    </row>
    <row r="63" spans="1:11" s="4" customFormat="1" ht="15" customHeight="1" x14ac:dyDescent="0.15">
      <c r="A63" s="14"/>
      <c r="D63" s="15"/>
      <c r="E63" s="16"/>
      <c r="F63" s="16"/>
      <c r="G63" s="16"/>
      <c r="H63" s="17"/>
      <c r="I63" s="17"/>
      <c r="J63" s="17"/>
      <c r="K63" s="17"/>
    </row>
    <row r="64" spans="1:11" s="4" customFormat="1" ht="15" customHeight="1" x14ac:dyDescent="0.15">
      <c r="A64" s="14"/>
      <c r="D64" s="15"/>
      <c r="E64" s="16"/>
      <c r="F64" s="16"/>
      <c r="G64" s="16"/>
      <c r="H64" s="17"/>
      <c r="I64" s="17"/>
      <c r="J64" s="17"/>
      <c r="K64" s="17"/>
    </row>
    <row r="65" spans="1:11" s="4" customFormat="1" ht="15" customHeight="1" x14ac:dyDescent="0.15">
      <c r="A65" s="14"/>
      <c r="D65" s="15"/>
      <c r="E65" s="16"/>
      <c r="F65" s="16"/>
      <c r="G65" s="16"/>
      <c r="H65" s="17"/>
      <c r="I65" s="17"/>
      <c r="J65" s="17"/>
      <c r="K65" s="17"/>
    </row>
    <row r="66" spans="1:11" s="4" customFormat="1" ht="15" customHeight="1" x14ac:dyDescent="0.15">
      <c r="A66" s="14"/>
      <c r="D66" s="15"/>
      <c r="E66" s="16"/>
      <c r="F66" s="16"/>
      <c r="G66" s="16"/>
      <c r="H66" s="17"/>
      <c r="I66" s="17"/>
      <c r="J66" s="17"/>
      <c r="K66" s="17"/>
    </row>
    <row r="67" spans="1:11" s="4" customFormat="1" ht="15" customHeight="1" x14ac:dyDescent="0.15">
      <c r="A67" s="14"/>
      <c r="D67" s="15"/>
      <c r="E67" s="16"/>
      <c r="F67" s="16"/>
      <c r="G67" s="16"/>
      <c r="H67" s="17"/>
      <c r="I67" s="17"/>
      <c r="J67" s="17"/>
      <c r="K67" s="17"/>
    </row>
    <row r="68" spans="1:11" s="4" customFormat="1" ht="15" customHeight="1" x14ac:dyDescent="0.15">
      <c r="A68" s="14"/>
      <c r="D68" s="15"/>
      <c r="E68" s="16"/>
      <c r="F68" s="16"/>
      <c r="G68" s="16"/>
      <c r="H68" s="17"/>
      <c r="I68" s="17"/>
      <c r="J68" s="17"/>
      <c r="K68" s="17"/>
    </row>
    <row r="69" spans="1:11" s="4" customFormat="1" ht="15" customHeight="1" x14ac:dyDescent="0.15">
      <c r="A69" s="14"/>
      <c r="D69" s="15"/>
      <c r="E69" s="16"/>
      <c r="F69" s="16"/>
      <c r="G69" s="16"/>
      <c r="H69" s="17"/>
      <c r="I69" s="17"/>
      <c r="J69" s="17"/>
      <c r="K69" s="17"/>
    </row>
    <row r="70" spans="1:11" s="4" customFormat="1" ht="15" customHeight="1" x14ac:dyDescent="0.15">
      <c r="A70" s="14"/>
      <c r="D70" s="15"/>
      <c r="E70" s="16"/>
      <c r="F70" s="16"/>
      <c r="G70" s="16"/>
      <c r="H70" s="17"/>
      <c r="I70" s="17"/>
      <c r="J70" s="17"/>
      <c r="K70" s="17"/>
    </row>
    <row r="71" spans="1:11" s="4" customFormat="1" ht="15" customHeight="1" x14ac:dyDescent="0.15">
      <c r="A71" s="14"/>
      <c r="D71" s="15"/>
      <c r="E71" s="16"/>
      <c r="F71" s="16"/>
      <c r="G71" s="16"/>
      <c r="H71" s="17"/>
      <c r="I71" s="17"/>
      <c r="J71" s="17"/>
      <c r="K71" s="17"/>
    </row>
    <row r="72" spans="1:11" s="4" customFormat="1" ht="15" customHeight="1" x14ac:dyDescent="0.15">
      <c r="A72" s="14"/>
      <c r="D72" s="15"/>
      <c r="E72" s="16"/>
      <c r="F72" s="16"/>
      <c r="G72" s="16"/>
      <c r="H72" s="17"/>
      <c r="I72" s="17"/>
      <c r="J72" s="17"/>
      <c r="K72" s="17"/>
    </row>
    <row r="73" spans="1:11" s="4" customFormat="1" ht="15" customHeight="1" x14ac:dyDescent="0.15">
      <c r="A73" s="14"/>
      <c r="D73" s="15"/>
      <c r="E73" s="16"/>
      <c r="F73" s="16"/>
      <c r="G73" s="16"/>
      <c r="H73" s="17"/>
      <c r="I73" s="17"/>
      <c r="J73" s="17"/>
      <c r="K73" s="17"/>
    </row>
    <row r="74" spans="1:11" s="4" customFormat="1" ht="15" customHeight="1" x14ac:dyDescent="0.15">
      <c r="A74" s="14"/>
      <c r="D74" s="15"/>
      <c r="E74" s="16"/>
      <c r="F74" s="16"/>
      <c r="G74" s="16"/>
      <c r="H74" s="17"/>
      <c r="I74" s="17"/>
      <c r="J74" s="17"/>
      <c r="K74" s="17"/>
    </row>
    <row r="75" spans="1:11" s="4" customFormat="1" ht="15" customHeight="1" x14ac:dyDescent="0.15">
      <c r="A75" s="14"/>
      <c r="D75" s="15"/>
      <c r="E75" s="16"/>
      <c r="F75" s="16"/>
      <c r="G75" s="16"/>
      <c r="H75" s="17"/>
      <c r="I75" s="17"/>
      <c r="J75" s="17"/>
      <c r="K75" s="17"/>
    </row>
    <row r="76" spans="1:11" s="4" customFormat="1" ht="15" customHeight="1" x14ac:dyDescent="0.15">
      <c r="A76" s="14"/>
      <c r="D76" s="15"/>
      <c r="E76" s="16"/>
      <c r="F76" s="16"/>
      <c r="G76" s="16"/>
      <c r="H76" s="17"/>
      <c r="I76" s="17"/>
      <c r="J76" s="17"/>
      <c r="K76" s="17"/>
    </row>
    <row r="77" spans="1:11" s="4" customFormat="1" ht="15" customHeight="1" x14ac:dyDescent="0.15">
      <c r="A77" s="14"/>
      <c r="D77" s="15"/>
      <c r="E77" s="16"/>
      <c r="F77" s="16"/>
      <c r="G77" s="16"/>
      <c r="H77" s="17"/>
      <c r="I77" s="17"/>
      <c r="J77" s="17"/>
      <c r="K77" s="17"/>
    </row>
    <row r="78" spans="1:11" s="4" customFormat="1" ht="15" customHeight="1" x14ac:dyDescent="0.15">
      <c r="A78" s="14"/>
      <c r="D78" s="15"/>
      <c r="E78" s="16"/>
      <c r="F78" s="16"/>
      <c r="G78" s="16"/>
      <c r="H78" s="17"/>
      <c r="I78" s="17"/>
      <c r="J78" s="17"/>
      <c r="K78" s="17"/>
    </row>
    <row r="79" spans="1:11" s="4" customFormat="1" ht="15" customHeight="1" x14ac:dyDescent="0.15">
      <c r="A79" s="14"/>
      <c r="D79" s="15"/>
      <c r="E79" s="16"/>
      <c r="F79" s="16"/>
      <c r="G79" s="16"/>
      <c r="H79" s="17"/>
      <c r="I79" s="17"/>
      <c r="J79" s="17"/>
      <c r="K79" s="17"/>
    </row>
    <row r="80" spans="1:11" s="4" customFormat="1" ht="15" customHeight="1" x14ac:dyDescent="0.15">
      <c r="A80" s="14"/>
      <c r="D80" s="15"/>
      <c r="E80" s="16"/>
      <c r="F80" s="16"/>
      <c r="G80" s="16"/>
      <c r="H80" s="17"/>
      <c r="I80" s="17"/>
      <c r="J80" s="17"/>
      <c r="K80" s="17"/>
    </row>
    <row r="81" spans="1:11" s="4" customFormat="1" ht="15" customHeight="1" x14ac:dyDescent="0.15">
      <c r="A81" s="14"/>
      <c r="D81" s="15"/>
      <c r="E81" s="16"/>
      <c r="F81" s="16"/>
      <c r="G81" s="16"/>
      <c r="H81" s="17"/>
      <c r="I81" s="17"/>
      <c r="J81" s="17"/>
      <c r="K81" s="17"/>
    </row>
    <row r="82" spans="1:11" s="4" customFormat="1" ht="15" customHeight="1" x14ac:dyDescent="0.15">
      <c r="A82" s="14"/>
      <c r="D82" s="15"/>
      <c r="E82" s="16"/>
      <c r="F82" s="16"/>
      <c r="G82" s="16"/>
      <c r="H82" s="17"/>
      <c r="I82" s="17"/>
      <c r="J82" s="17"/>
      <c r="K82" s="17"/>
    </row>
    <row r="83" spans="1:11" s="4" customFormat="1" ht="15" customHeight="1" x14ac:dyDescent="0.15">
      <c r="A83" s="14"/>
      <c r="D83" s="15"/>
      <c r="E83" s="16"/>
      <c r="F83" s="16"/>
      <c r="G83" s="16"/>
      <c r="H83" s="17"/>
      <c r="I83" s="17"/>
      <c r="J83" s="17"/>
      <c r="K83" s="17"/>
    </row>
    <row r="84" spans="1:11" s="4" customFormat="1" ht="15" customHeight="1" x14ac:dyDescent="0.15">
      <c r="A84" s="14"/>
      <c r="D84" s="15"/>
      <c r="E84" s="16"/>
      <c r="F84" s="16"/>
      <c r="G84" s="16"/>
      <c r="H84" s="17"/>
      <c r="I84" s="17"/>
      <c r="J84" s="17"/>
      <c r="K84" s="17"/>
    </row>
    <row r="85" spans="1:11" s="4" customFormat="1" ht="15" customHeight="1" x14ac:dyDescent="0.15">
      <c r="A85" s="14"/>
      <c r="D85" s="15"/>
      <c r="E85" s="16"/>
      <c r="F85" s="16"/>
      <c r="G85" s="16"/>
      <c r="H85" s="17"/>
      <c r="I85" s="17"/>
      <c r="J85" s="17"/>
      <c r="K85" s="17"/>
    </row>
    <row r="86" spans="1:11" s="4" customFormat="1" ht="15" customHeight="1" x14ac:dyDescent="0.15">
      <c r="A86" s="14"/>
      <c r="D86" s="15"/>
      <c r="E86" s="16"/>
      <c r="F86" s="16"/>
      <c r="G86" s="16"/>
      <c r="H86" s="17"/>
      <c r="I86" s="17"/>
      <c r="J86" s="17"/>
      <c r="K86" s="17"/>
    </row>
    <row r="87" spans="1:11" s="4" customFormat="1" ht="15" customHeight="1" x14ac:dyDescent="0.15">
      <c r="A87" s="14"/>
      <c r="D87" s="15"/>
      <c r="E87" s="16"/>
      <c r="F87" s="16"/>
      <c r="G87" s="16"/>
      <c r="H87" s="17"/>
      <c r="I87" s="17"/>
      <c r="J87" s="17"/>
      <c r="K87" s="17"/>
    </row>
    <row r="88" spans="1:11" s="4" customFormat="1" ht="15" customHeight="1" x14ac:dyDescent="0.15">
      <c r="A88" s="14"/>
      <c r="D88" s="15"/>
      <c r="E88" s="16"/>
      <c r="F88" s="16"/>
      <c r="G88" s="16"/>
      <c r="H88" s="17"/>
      <c r="I88" s="17"/>
      <c r="J88" s="17"/>
      <c r="K88" s="17"/>
    </row>
    <row r="89" spans="1:11" s="4" customFormat="1" ht="15" customHeight="1" x14ac:dyDescent="0.15">
      <c r="A89" s="14"/>
      <c r="D89" s="15"/>
      <c r="E89" s="16"/>
      <c r="F89" s="16"/>
      <c r="G89" s="16"/>
      <c r="H89" s="17"/>
      <c r="I89" s="17"/>
      <c r="J89" s="17"/>
      <c r="K89" s="17"/>
    </row>
    <row r="90" spans="1:11" s="4" customFormat="1" ht="15" customHeight="1" x14ac:dyDescent="0.15">
      <c r="A90" s="14"/>
      <c r="D90" s="15"/>
      <c r="E90" s="16"/>
      <c r="F90" s="16"/>
      <c r="G90" s="16"/>
      <c r="H90" s="17"/>
      <c r="I90" s="17"/>
      <c r="J90" s="17"/>
      <c r="K90" s="17"/>
    </row>
    <row r="91" spans="1:11" s="4" customFormat="1" ht="15" customHeight="1" x14ac:dyDescent="0.15">
      <c r="A91" s="14"/>
      <c r="D91" s="15"/>
      <c r="E91" s="16"/>
      <c r="F91" s="16"/>
      <c r="G91" s="16"/>
      <c r="H91" s="17"/>
      <c r="I91" s="17"/>
      <c r="J91" s="17"/>
      <c r="K91" s="17"/>
    </row>
    <row r="92" spans="1:11" s="4" customFormat="1" ht="15" customHeight="1" x14ac:dyDescent="0.15">
      <c r="A92" s="14"/>
      <c r="D92" s="15"/>
      <c r="E92" s="16"/>
      <c r="F92" s="16"/>
      <c r="G92" s="16"/>
      <c r="H92" s="17"/>
      <c r="I92" s="17"/>
      <c r="J92" s="17"/>
      <c r="K92" s="17"/>
    </row>
    <row r="93" spans="1:11" s="4" customFormat="1" ht="15" customHeight="1" x14ac:dyDescent="0.15">
      <c r="A93" s="14"/>
      <c r="D93" s="15"/>
      <c r="E93" s="16"/>
      <c r="F93" s="16"/>
      <c r="G93" s="16"/>
      <c r="H93" s="17"/>
      <c r="I93" s="17"/>
      <c r="J93" s="17"/>
      <c r="K93" s="17"/>
    </row>
    <row r="94" spans="1:11" s="4" customFormat="1" ht="15" customHeight="1" x14ac:dyDescent="0.15">
      <c r="A94" s="14"/>
      <c r="D94" s="15"/>
      <c r="E94" s="16"/>
      <c r="F94" s="16"/>
      <c r="G94" s="16"/>
      <c r="H94" s="17"/>
      <c r="I94" s="17"/>
      <c r="J94" s="17"/>
      <c r="K94" s="17"/>
    </row>
    <row r="95" spans="1:11" s="4" customFormat="1" ht="15" customHeight="1" x14ac:dyDescent="0.15">
      <c r="A95" s="14"/>
      <c r="D95" s="15"/>
      <c r="E95" s="16"/>
      <c r="F95" s="16"/>
      <c r="G95" s="16"/>
      <c r="H95" s="17"/>
      <c r="I95" s="17"/>
      <c r="J95" s="17"/>
      <c r="K95" s="17"/>
    </row>
    <row r="96" spans="1:11" s="4" customFormat="1" ht="15" customHeight="1" x14ac:dyDescent="0.15">
      <c r="A96" s="14"/>
      <c r="D96" s="15"/>
      <c r="E96" s="16"/>
      <c r="F96" s="16"/>
      <c r="G96" s="16"/>
      <c r="H96" s="17"/>
      <c r="I96" s="17"/>
      <c r="J96" s="17"/>
      <c r="K96" s="17"/>
    </row>
    <row r="97" spans="1:11" s="4" customFormat="1" ht="15" customHeight="1" x14ac:dyDescent="0.15">
      <c r="A97" s="14"/>
      <c r="D97" s="15"/>
      <c r="E97" s="16"/>
      <c r="F97" s="16"/>
      <c r="G97" s="16"/>
      <c r="H97" s="17"/>
      <c r="I97" s="17"/>
      <c r="J97" s="17"/>
      <c r="K97" s="17"/>
    </row>
    <row r="98" spans="1:11" s="4" customFormat="1" ht="15" customHeight="1" x14ac:dyDescent="0.15">
      <c r="A98" s="14"/>
      <c r="D98" s="15"/>
      <c r="E98" s="16"/>
      <c r="F98" s="16"/>
      <c r="G98" s="16"/>
      <c r="H98" s="17"/>
      <c r="I98" s="17"/>
      <c r="J98" s="17"/>
      <c r="K98" s="17"/>
    </row>
    <row r="99" spans="1:11" s="4" customFormat="1" ht="15" customHeight="1" x14ac:dyDescent="0.15">
      <c r="A99" s="14"/>
      <c r="D99" s="15"/>
      <c r="E99" s="16"/>
      <c r="F99" s="16"/>
      <c r="G99" s="16"/>
      <c r="H99" s="17"/>
      <c r="I99" s="17"/>
      <c r="J99" s="17"/>
      <c r="K99" s="17"/>
    </row>
    <row r="100" spans="1:11" s="4" customFormat="1" ht="15" customHeight="1" x14ac:dyDescent="0.15">
      <c r="A100" s="14"/>
      <c r="D100" s="15"/>
      <c r="E100" s="16"/>
      <c r="F100" s="16"/>
      <c r="G100" s="16"/>
      <c r="H100" s="17"/>
      <c r="I100" s="17"/>
      <c r="J100" s="17"/>
      <c r="K100" s="17"/>
    </row>
    <row r="101" spans="1:11" s="4" customFormat="1" ht="15" customHeight="1" x14ac:dyDescent="0.15">
      <c r="A101" s="14"/>
      <c r="D101" s="15"/>
      <c r="E101" s="16"/>
      <c r="F101" s="16"/>
      <c r="G101" s="16"/>
      <c r="H101" s="17"/>
      <c r="I101" s="17"/>
      <c r="J101" s="17"/>
      <c r="K101" s="17"/>
    </row>
    <row r="102" spans="1:11" s="4" customFormat="1" ht="15" customHeight="1" x14ac:dyDescent="0.15">
      <c r="A102" s="14"/>
      <c r="D102" s="15"/>
      <c r="E102" s="16"/>
      <c r="F102" s="16"/>
      <c r="G102" s="16"/>
      <c r="H102" s="17"/>
      <c r="I102" s="17"/>
      <c r="J102" s="17"/>
      <c r="K102" s="17"/>
    </row>
    <row r="103" spans="1:11" s="4" customFormat="1" ht="15" customHeight="1" x14ac:dyDescent="0.15">
      <c r="A103" s="14"/>
      <c r="D103" s="15"/>
      <c r="E103" s="16"/>
      <c r="F103" s="16"/>
      <c r="G103" s="16"/>
      <c r="H103" s="17"/>
      <c r="I103" s="17"/>
      <c r="J103" s="17"/>
      <c r="K103" s="17"/>
    </row>
    <row r="104" spans="1:11" s="4" customFormat="1" ht="15" customHeight="1" x14ac:dyDescent="0.15">
      <c r="A104" s="14"/>
      <c r="D104" s="15"/>
      <c r="E104" s="16"/>
      <c r="F104" s="16"/>
      <c r="G104" s="16"/>
      <c r="H104" s="17"/>
      <c r="I104" s="17"/>
      <c r="J104" s="17"/>
      <c r="K104" s="17"/>
    </row>
    <row r="105" spans="1:11" s="4" customFormat="1" ht="15" customHeight="1" x14ac:dyDescent="0.15">
      <c r="A105" s="14"/>
      <c r="D105" s="15"/>
      <c r="E105" s="16"/>
      <c r="F105" s="16"/>
      <c r="G105" s="16"/>
      <c r="H105" s="17"/>
      <c r="I105" s="17"/>
      <c r="J105" s="17"/>
      <c r="K105" s="17"/>
    </row>
    <row r="106" spans="1:11" s="4" customFormat="1" ht="15" customHeight="1" x14ac:dyDescent="0.15">
      <c r="A106" s="14"/>
      <c r="D106" s="15"/>
      <c r="E106" s="16"/>
      <c r="F106" s="16"/>
      <c r="G106" s="16"/>
      <c r="H106" s="17"/>
      <c r="I106" s="17"/>
      <c r="J106" s="17"/>
      <c r="K106" s="17"/>
    </row>
    <row r="107" spans="1:11" s="4" customFormat="1" ht="15" customHeight="1" x14ac:dyDescent="0.15">
      <c r="A107" s="14"/>
      <c r="D107" s="15"/>
      <c r="E107" s="16"/>
      <c r="F107" s="16"/>
      <c r="G107" s="16"/>
      <c r="H107" s="17"/>
      <c r="I107" s="17"/>
      <c r="J107" s="17"/>
      <c r="K107" s="17"/>
    </row>
    <row r="108" spans="1:11" s="4" customFormat="1" ht="15" customHeight="1" x14ac:dyDescent="0.15">
      <c r="A108" s="14"/>
      <c r="D108" s="15"/>
      <c r="E108" s="16"/>
      <c r="F108" s="16"/>
      <c r="G108" s="16"/>
      <c r="H108" s="17"/>
      <c r="I108" s="17"/>
      <c r="J108" s="17"/>
      <c r="K108" s="17"/>
    </row>
    <row r="109" spans="1:11" s="4" customFormat="1" ht="15" customHeight="1" x14ac:dyDescent="0.15">
      <c r="A109" s="14"/>
      <c r="D109" s="15"/>
      <c r="E109" s="16"/>
      <c r="F109" s="16"/>
      <c r="G109" s="16"/>
      <c r="H109" s="17"/>
      <c r="I109" s="17"/>
      <c r="J109" s="17"/>
      <c r="K109" s="17"/>
    </row>
    <row r="110" spans="1:11" s="4" customFormat="1" ht="15" customHeight="1" x14ac:dyDescent="0.15">
      <c r="A110" s="14"/>
      <c r="D110" s="15"/>
      <c r="E110" s="16"/>
      <c r="F110" s="16"/>
      <c r="G110" s="16"/>
      <c r="H110" s="17"/>
      <c r="I110" s="17"/>
      <c r="J110" s="17"/>
      <c r="K110" s="17"/>
    </row>
    <row r="111" spans="1:11" s="4" customFormat="1" ht="15" customHeight="1" x14ac:dyDescent="0.15">
      <c r="A111" s="14"/>
      <c r="D111" s="15"/>
      <c r="E111" s="16"/>
      <c r="F111" s="16"/>
      <c r="G111" s="16"/>
      <c r="H111" s="17"/>
      <c r="I111" s="17"/>
      <c r="J111" s="17"/>
      <c r="K111" s="17"/>
    </row>
    <row r="112" spans="1:11" s="4" customFormat="1" ht="15" customHeight="1" x14ac:dyDescent="0.15">
      <c r="A112" s="14"/>
      <c r="D112" s="15"/>
      <c r="E112" s="16"/>
      <c r="F112" s="16"/>
      <c r="G112" s="16"/>
      <c r="H112" s="17"/>
      <c r="I112" s="17"/>
      <c r="J112" s="17"/>
      <c r="K112" s="17"/>
    </row>
    <row r="113" spans="1:11" s="4" customFormat="1" ht="15" customHeight="1" x14ac:dyDescent="0.15">
      <c r="A113" s="14"/>
      <c r="D113" s="15"/>
      <c r="E113" s="16"/>
      <c r="F113" s="16"/>
      <c r="G113" s="16"/>
      <c r="H113" s="17"/>
      <c r="I113" s="17"/>
      <c r="J113" s="17"/>
      <c r="K113" s="17"/>
    </row>
    <row r="114" spans="1:11" s="4" customFormat="1" ht="15" customHeight="1" x14ac:dyDescent="0.15">
      <c r="A114" s="14"/>
      <c r="D114" s="15"/>
      <c r="E114" s="16"/>
      <c r="F114" s="16"/>
      <c r="G114" s="16"/>
      <c r="H114" s="17"/>
      <c r="I114" s="17"/>
      <c r="J114" s="17"/>
      <c r="K114" s="17"/>
    </row>
    <row r="115" spans="1:11" s="4" customFormat="1" ht="15" customHeight="1" x14ac:dyDescent="0.15">
      <c r="A115" s="14"/>
      <c r="D115" s="15"/>
      <c r="E115" s="16"/>
      <c r="F115" s="16"/>
      <c r="G115" s="16"/>
      <c r="H115" s="17"/>
      <c r="I115" s="17"/>
      <c r="J115" s="17"/>
      <c r="K115" s="17"/>
    </row>
    <row r="116" spans="1:11" s="4" customFormat="1" ht="15" customHeight="1" x14ac:dyDescent="0.15">
      <c r="A116" s="14"/>
      <c r="D116" s="15"/>
      <c r="E116" s="16"/>
      <c r="F116" s="16"/>
      <c r="G116" s="16"/>
      <c r="H116" s="17"/>
      <c r="I116" s="17"/>
      <c r="J116" s="17"/>
      <c r="K116" s="17"/>
    </row>
    <row r="117" spans="1:11" s="4" customFormat="1" ht="15" customHeight="1" x14ac:dyDescent="0.15">
      <c r="A117" s="14"/>
      <c r="D117" s="15"/>
      <c r="E117" s="16"/>
      <c r="F117" s="16"/>
      <c r="G117" s="16"/>
      <c r="H117" s="17"/>
      <c r="I117" s="17"/>
      <c r="J117" s="17"/>
      <c r="K117" s="17"/>
    </row>
    <row r="118" spans="1:11" s="4" customFormat="1" ht="15" customHeight="1" x14ac:dyDescent="0.15">
      <c r="A118" s="14"/>
      <c r="D118" s="15"/>
      <c r="E118" s="16"/>
      <c r="F118" s="16"/>
      <c r="G118" s="16"/>
      <c r="H118" s="17"/>
      <c r="I118" s="17"/>
      <c r="J118" s="17"/>
      <c r="K118" s="17"/>
    </row>
    <row r="119" spans="1:11" s="4" customFormat="1" ht="15" customHeight="1" x14ac:dyDescent="0.15">
      <c r="A119" s="14"/>
      <c r="D119" s="15"/>
      <c r="E119" s="16"/>
      <c r="F119" s="16"/>
      <c r="G119" s="16"/>
      <c r="H119" s="17"/>
      <c r="I119" s="17"/>
      <c r="J119" s="17"/>
      <c r="K119" s="17"/>
    </row>
    <row r="120" spans="1:11" s="4" customFormat="1" ht="15" customHeight="1" x14ac:dyDescent="0.15">
      <c r="A120" s="14"/>
      <c r="D120" s="15"/>
      <c r="E120" s="16"/>
      <c r="F120" s="16"/>
      <c r="G120" s="16"/>
      <c r="H120" s="17"/>
      <c r="I120" s="17"/>
      <c r="J120" s="17"/>
      <c r="K120" s="17"/>
    </row>
    <row r="121" spans="1:11" s="4" customFormat="1" ht="15" customHeight="1" x14ac:dyDescent="0.15">
      <c r="A121" s="14"/>
      <c r="D121" s="15"/>
      <c r="E121" s="16"/>
      <c r="F121" s="16"/>
      <c r="G121" s="16"/>
      <c r="H121" s="17"/>
      <c r="I121" s="17"/>
      <c r="J121" s="17"/>
      <c r="K121" s="17"/>
    </row>
    <row r="122" spans="1:11" s="4" customFormat="1" ht="15" customHeight="1" x14ac:dyDescent="0.15">
      <c r="A122" s="14"/>
      <c r="D122" s="15"/>
      <c r="E122" s="16"/>
      <c r="F122" s="16"/>
      <c r="G122" s="16"/>
      <c r="H122" s="17"/>
      <c r="I122" s="17"/>
      <c r="J122" s="17"/>
      <c r="K122" s="17"/>
    </row>
    <row r="123" spans="1:11" s="4" customFormat="1" ht="15" customHeight="1" x14ac:dyDescent="0.15">
      <c r="A123" s="14"/>
      <c r="D123" s="15"/>
      <c r="E123" s="16"/>
      <c r="F123" s="16"/>
      <c r="G123" s="16"/>
      <c r="H123" s="17"/>
      <c r="I123" s="17"/>
      <c r="J123" s="17"/>
      <c r="K123" s="17"/>
    </row>
    <row r="124" spans="1:11" s="4" customFormat="1" ht="15" customHeight="1" x14ac:dyDescent="0.15">
      <c r="A124" s="14"/>
      <c r="D124" s="15"/>
      <c r="E124" s="16"/>
      <c r="F124" s="16"/>
      <c r="G124" s="16"/>
      <c r="H124" s="17"/>
      <c r="I124" s="17"/>
      <c r="J124" s="17"/>
      <c r="K124" s="17"/>
    </row>
    <row r="125" spans="1:11" s="4" customFormat="1" ht="15" customHeight="1" x14ac:dyDescent="0.15">
      <c r="A125" s="14"/>
      <c r="D125" s="15"/>
      <c r="E125" s="16"/>
      <c r="F125" s="16"/>
      <c r="G125" s="16"/>
      <c r="H125" s="17"/>
      <c r="I125" s="17"/>
      <c r="J125" s="17"/>
      <c r="K125" s="17"/>
    </row>
    <row r="126" spans="1:11" s="4" customFormat="1" ht="15" customHeight="1" x14ac:dyDescent="0.15">
      <c r="A126" s="14"/>
      <c r="D126" s="15"/>
      <c r="E126" s="16"/>
      <c r="F126" s="16"/>
      <c r="G126" s="16"/>
      <c r="H126" s="17"/>
      <c r="I126" s="17"/>
      <c r="J126" s="17"/>
      <c r="K126" s="17"/>
    </row>
    <row r="127" spans="1:11" s="4" customFormat="1" ht="15" customHeight="1" x14ac:dyDescent="0.15">
      <c r="A127" s="14"/>
      <c r="D127" s="15"/>
      <c r="E127" s="16"/>
      <c r="F127" s="16"/>
      <c r="G127" s="16"/>
      <c r="H127" s="17"/>
      <c r="I127" s="17"/>
      <c r="J127" s="17"/>
      <c r="K127" s="17"/>
    </row>
    <row r="128" spans="1:11" s="4" customFormat="1" ht="15" customHeight="1" x14ac:dyDescent="0.15">
      <c r="A128" s="14"/>
      <c r="D128" s="15"/>
      <c r="E128" s="16"/>
      <c r="F128" s="16"/>
      <c r="G128" s="16"/>
      <c r="H128" s="17"/>
      <c r="I128" s="17"/>
      <c r="J128" s="17"/>
      <c r="K128" s="17"/>
    </row>
    <row r="129" spans="1:11" s="4" customFormat="1" ht="15" customHeight="1" x14ac:dyDescent="0.15">
      <c r="A129" s="14"/>
      <c r="D129" s="15"/>
      <c r="E129" s="16"/>
      <c r="F129" s="16"/>
      <c r="G129" s="16"/>
      <c r="H129" s="17"/>
      <c r="I129" s="17"/>
      <c r="J129" s="17"/>
      <c r="K129" s="17"/>
    </row>
    <row r="130" spans="1:11" s="4" customFormat="1" ht="15" customHeight="1" x14ac:dyDescent="0.15">
      <c r="A130" s="14"/>
      <c r="D130" s="15"/>
      <c r="E130" s="16"/>
      <c r="F130" s="16"/>
      <c r="G130" s="16"/>
      <c r="H130" s="17"/>
      <c r="I130" s="17"/>
      <c r="J130" s="17"/>
      <c r="K130" s="17"/>
    </row>
    <row r="131" spans="1:11" s="4" customFormat="1" ht="15" customHeight="1" x14ac:dyDescent="0.15">
      <c r="A131" s="14"/>
      <c r="D131" s="15"/>
      <c r="E131" s="16"/>
      <c r="F131" s="16"/>
      <c r="G131" s="16"/>
      <c r="H131" s="17"/>
      <c r="I131" s="17"/>
      <c r="J131" s="17"/>
      <c r="K131" s="17"/>
    </row>
    <row r="132" spans="1:11" s="4" customFormat="1" ht="15" customHeight="1" x14ac:dyDescent="0.15">
      <c r="A132" s="14"/>
      <c r="D132" s="15"/>
      <c r="E132" s="16"/>
      <c r="F132" s="16"/>
      <c r="G132" s="16"/>
      <c r="H132" s="17"/>
      <c r="I132" s="17"/>
      <c r="J132" s="17"/>
      <c r="K132" s="17"/>
    </row>
    <row r="133" spans="1:11" s="4" customFormat="1" ht="15" customHeight="1" x14ac:dyDescent="0.15">
      <c r="A133" s="14"/>
      <c r="D133" s="15"/>
      <c r="E133" s="16"/>
      <c r="F133" s="16"/>
      <c r="G133" s="16"/>
      <c r="H133" s="17"/>
      <c r="I133" s="17"/>
      <c r="J133" s="17"/>
      <c r="K133" s="17"/>
    </row>
    <row r="134" spans="1:11" s="4" customFormat="1" ht="15" customHeight="1" x14ac:dyDescent="0.15">
      <c r="A134" s="14"/>
      <c r="D134" s="15"/>
      <c r="E134" s="16"/>
      <c r="F134" s="16"/>
      <c r="G134" s="16"/>
      <c r="H134" s="17"/>
      <c r="I134" s="17"/>
      <c r="J134" s="17"/>
      <c r="K134" s="17"/>
    </row>
    <row r="135" spans="1:11" s="4" customFormat="1" ht="15" customHeight="1" x14ac:dyDescent="0.15">
      <c r="A135" s="14"/>
      <c r="D135" s="15"/>
      <c r="E135" s="16"/>
      <c r="F135" s="16"/>
      <c r="G135" s="16"/>
      <c r="H135" s="17"/>
      <c r="I135" s="17"/>
      <c r="J135" s="17"/>
      <c r="K135" s="17"/>
    </row>
    <row r="136" spans="1:11" s="4" customFormat="1" ht="15" customHeight="1" x14ac:dyDescent="0.15">
      <c r="A136" s="14"/>
      <c r="D136" s="15"/>
      <c r="E136" s="16"/>
      <c r="F136" s="16"/>
      <c r="G136" s="16"/>
      <c r="H136" s="17"/>
      <c r="I136" s="17"/>
      <c r="J136" s="17"/>
      <c r="K136" s="17"/>
    </row>
    <row r="137" spans="1:11" s="4" customFormat="1" ht="15" customHeight="1" x14ac:dyDescent="0.15">
      <c r="A137" s="14"/>
      <c r="D137" s="15"/>
      <c r="E137" s="16"/>
      <c r="F137" s="16"/>
      <c r="G137" s="16"/>
      <c r="H137" s="17"/>
      <c r="I137" s="17"/>
      <c r="J137" s="17"/>
      <c r="K137" s="17"/>
    </row>
    <row r="138" spans="1:11" s="4" customFormat="1" ht="15" customHeight="1" x14ac:dyDescent="0.15">
      <c r="A138" s="14"/>
      <c r="D138" s="15"/>
      <c r="E138" s="16"/>
      <c r="F138" s="16"/>
      <c r="G138" s="16"/>
      <c r="H138" s="17"/>
      <c r="I138" s="17"/>
      <c r="J138" s="17"/>
      <c r="K138" s="17"/>
    </row>
    <row r="139" spans="1:11" s="4" customFormat="1" ht="15" customHeight="1" x14ac:dyDescent="0.15">
      <c r="A139" s="14"/>
      <c r="D139" s="15"/>
      <c r="E139" s="16"/>
      <c r="F139" s="16"/>
      <c r="G139" s="16"/>
      <c r="H139" s="17"/>
      <c r="I139" s="17"/>
      <c r="J139" s="17"/>
      <c r="K139" s="17"/>
    </row>
    <row r="140" spans="1:11" s="4" customFormat="1" ht="15" customHeight="1" x14ac:dyDescent="0.15">
      <c r="A140" s="14"/>
      <c r="D140" s="15"/>
      <c r="E140" s="16"/>
      <c r="F140" s="16"/>
      <c r="G140" s="16"/>
      <c r="H140" s="17"/>
      <c r="I140" s="17"/>
      <c r="J140" s="17"/>
      <c r="K140" s="17"/>
    </row>
    <row r="141" spans="1:11" s="4" customFormat="1" ht="15" customHeight="1" x14ac:dyDescent="0.15">
      <c r="A141" s="14"/>
      <c r="D141" s="15"/>
      <c r="E141" s="16"/>
      <c r="F141" s="16"/>
      <c r="G141" s="16"/>
      <c r="H141" s="17"/>
      <c r="I141" s="17"/>
      <c r="J141" s="17"/>
      <c r="K141" s="17"/>
    </row>
    <row r="142" spans="1:11" s="4" customFormat="1" ht="15" customHeight="1" x14ac:dyDescent="0.15">
      <c r="A142" s="14"/>
      <c r="D142" s="15"/>
      <c r="E142" s="16"/>
      <c r="F142" s="16"/>
      <c r="G142" s="16"/>
      <c r="H142" s="17"/>
      <c r="I142" s="17"/>
      <c r="J142" s="17"/>
      <c r="K142" s="17"/>
    </row>
    <row r="143" spans="1:11" s="4" customFormat="1" ht="15" customHeight="1" x14ac:dyDescent="0.15">
      <c r="A143" s="14"/>
      <c r="D143" s="15"/>
      <c r="E143" s="16"/>
      <c r="F143" s="16"/>
      <c r="G143" s="16"/>
      <c r="H143" s="17"/>
      <c r="I143" s="17"/>
      <c r="J143" s="17"/>
      <c r="K143" s="17"/>
    </row>
    <row r="144" spans="1:11" s="4" customFormat="1" ht="15" customHeight="1" x14ac:dyDescent="0.15">
      <c r="A144" s="14"/>
      <c r="D144" s="15"/>
      <c r="E144" s="16"/>
      <c r="F144" s="16"/>
      <c r="G144" s="16"/>
      <c r="H144" s="17"/>
      <c r="I144" s="17"/>
      <c r="J144" s="17"/>
      <c r="K144" s="17"/>
    </row>
    <row r="145" spans="1:11" s="4" customFormat="1" ht="15" customHeight="1" x14ac:dyDescent="0.15">
      <c r="A145" s="14"/>
      <c r="D145" s="15"/>
      <c r="E145" s="16"/>
      <c r="F145" s="16"/>
      <c r="G145" s="16"/>
      <c r="H145" s="17"/>
      <c r="I145" s="17"/>
      <c r="J145" s="17"/>
      <c r="K145" s="17"/>
    </row>
    <row r="146" spans="1:11" s="4" customFormat="1" ht="15" customHeight="1" x14ac:dyDescent="0.15">
      <c r="A146" s="14"/>
      <c r="D146" s="15"/>
      <c r="E146" s="16"/>
      <c r="F146" s="16"/>
      <c r="G146" s="16"/>
      <c r="H146" s="17"/>
      <c r="I146" s="17"/>
      <c r="J146" s="17"/>
      <c r="K146" s="17"/>
    </row>
    <row r="147" spans="1:11" s="4" customFormat="1" ht="15" customHeight="1" x14ac:dyDescent="0.15">
      <c r="A147" s="14"/>
      <c r="D147" s="15"/>
      <c r="E147" s="16"/>
      <c r="F147" s="16"/>
      <c r="G147" s="16"/>
      <c r="H147" s="17"/>
      <c r="I147" s="17"/>
      <c r="J147" s="17"/>
      <c r="K147" s="17"/>
    </row>
    <row r="148" spans="1:11" s="4" customFormat="1" ht="15" customHeight="1" x14ac:dyDescent="0.15">
      <c r="A148" s="14"/>
      <c r="D148" s="15"/>
      <c r="E148" s="16"/>
      <c r="F148" s="16"/>
      <c r="G148" s="16"/>
      <c r="H148" s="17"/>
      <c r="I148" s="17"/>
      <c r="J148" s="17"/>
      <c r="K148" s="17"/>
    </row>
    <row r="149" spans="1:11" s="4" customFormat="1" ht="15" customHeight="1" x14ac:dyDescent="0.15">
      <c r="A149" s="14"/>
      <c r="D149" s="15"/>
      <c r="E149" s="16"/>
      <c r="F149" s="16"/>
      <c r="G149" s="16"/>
      <c r="H149" s="17"/>
      <c r="I149" s="17"/>
      <c r="J149" s="17"/>
      <c r="K149" s="17"/>
    </row>
    <row r="150" spans="1:11" s="4" customFormat="1" ht="15" customHeight="1" x14ac:dyDescent="0.15">
      <c r="A150" s="14"/>
      <c r="D150" s="15"/>
      <c r="E150" s="16"/>
      <c r="F150" s="16"/>
      <c r="G150" s="16"/>
      <c r="H150" s="17"/>
      <c r="I150" s="17"/>
      <c r="J150" s="17"/>
      <c r="K150" s="17"/>
    </row>
    <row r="151" spans="1:11" s="4" customFormat="1" ht="15" customHeight="1" x14ac:dyDescent="0.15">
      <c r="A151" s="14"/>
      <c r="D151" s="15"/>
      <c r="E151" s="16"/>
      <c r="F151" s="16"/>
      <c r="G151" s="16"/>
      <c r="H151" s="17"/>
      <c r="I151" s="17"/>
      <c r="J151" s="17"/>
      <c r="K151" s="17"/>
    </row>
    <row r="152" spans="1:11" s="4" customFormat="1" ht="15" customHeight="1" x14ac:dyDescent="0.15">
      <c r="A152" s="14"/>
      <c r="D152" s="15"/>
      <c r="E152" s="16"/>
      <c r="F152" s="16"/>
      <c r="G152" s="16"/>
      <c r="H152" s="17"/>
      <c r="I152" s="17"/>
      <c r="J152" s="17"/>
      <c r="K152" s="17"/>
    </row>
    <row r="153" spans="1:11" s="4" customFormat="1" ht="15" customHeight="1" x14ac:dyDescent="0.15">
      <c r="A153" s="14"/>
      <c r="D153" s="15"/>
      <c r="E153" s="16"/>
      <c r="F153" s="16"/>
      <c r="G153" s="16"/>
      <c r="H153" s="17"/>
      <c r="I153" s="17"/>
      <c r="J153" s="17"/>
      <c r="K153" s="17"/>
    </row>
    <row r="154" spans="1:11" s="4" customFormat="1" ht="15" customHeight="1" x14ac:dyDescent="0.15">
      <c r="A154" s="14"/>
      <c r="D154" s="15"/>
      <c r="E154" s="16"/>
      <c r="F154" s="16"/>
      <c r="G154" s="16"/>
      <c r="H154" s="17"/>
      <c r="I154" s="17"/>
      <c r="J154" s="17"/>
      <c r="K154" s="17"/>
    </row>
    <row r="155" spans="1:11" s="4" customFormat="1" ht="15" customHeight="1" x14ac:dyDescent="0.15">
      <c r="A155" s="14"/>
      <c r="D155" s="15"/>
      <c r="E155" s="16"/>
      <c r="F155" s="16"/>
      <c r="G155" s="16"/>
      <c r="H155" s="17"/>
      <c r="I155" s="17"/>
      <c r="J155" s="17"/>
      <c r="K155" s="17"/>
    </row>
    <row r="156" spans="1:11" s="4" customFormat="1" ht="15" customHeight="1" x14ac:dyDescent="0.15">
      <c r="A156" s="14"/>
      <c r="D156" s="15"/>
      <c r="E156" s="16"/>
      <c r="F156" s="16"/>
      <c r="G156" s="16"/>
      <c r="H156" s="17"/>
      <c r="I156" s="17"/>
      <c r="J156" s="17"/>
      <c r="K156" s="17"/>
    </row>
    <row r="157" spans="1:11" s="4" customFormat="1" ht="15" customHeight="1" x14ac:dyDescent="0.15">
      <c r="A157" s="14"/>
      <c r="D157" s="15"/>
      <c r="E157" s="16"/>
      <c r="F157" s="16"/>
      <c r="G157" s="16"/>
      <c r="H157" s="17"/>
      <c r="I157" s="17"/>
      <c r="J157" s="17"/>
      <c r="K157" s="17"/>
    </row>
    <row r="158" spans="1:11" s="4" customFormat="1" ht="15" customHeight="1" x14ac:dyDescent="0.15">
      <c r="A158" s="14"/>
      <c r="D158" s="15"/>
      <c r="E158" s="16"/>
      <c r="F158" s="16"/>
      <c r="G158" s="16"/>
      <c r="H158" s="17"/>
      <c r="I158" s="17"/>
      <c r="J158" s="17"/>
      <c r="K158" s="17"/>
    </row>
    <row r="159" spans="1:11" s="4" customFormat="1" ht="15" customHeight="1" x14ac:dyDescent="0.15">
      <c r="A159" s="14"/>
      <c r="D159" s="15"/>
      <c r="E159" s="16"/>
      <c r="F159" s="16"/>
      <c r="G159" s="16"/>
      <c r="H159" s="17"/>
      <c r="I159" s="17"/>
      <c r="J159" s="17"/>
      <c r="K159" s="17"/>
    </row>
    <row r="160" spans="1:11" s="4" customFormat="1" ht="15" customHeight="1" x14ac:dyDescent="0.15">
      <c r="A160" s="14"/>
      <c r="D160" s="15"/>
      <c r="E160" s="16"/>
      <c r="F160" s="16"/>
      <c r="G160" s="16"/>
      <c r="H160" s="17"/>
      <c r="I160" s="17"/>
      <c r="J160" s="17"/>
      <c r="K160" s="17"/>
    </row>
    <row r="161" spans="1:11" s="4" customFormat="1" ht="15" customHeight="1" x14ac:dyDescent="0.15">
      <c r="A161" s="14"/>
      <c r="D161" s="15"/>
      <c r="E161" s="16"/>
      <c r="F161" s="16"/>
      <c r="G161" s="16"/>
      <c r="H161" s="17"/>
      <c r="I161" s="17"/>
      <c r="J161" s="17"/>
      <c r="K161" s="17"/>
    </row>
    <row r="162" spans="1:11" s="4" customFormat="1" ht="15" customHeight="1" x14ac:dyDescent="0.15">
      <c r="A162" s="14"/>
      <c r="D162" s="15"/>
      <c r="E162" s="16"/>
      <c r="F162" s="16"/>
      <c r="G162" s="16"/>
      <c r="H162" s="17"/>
      <c r="I162" s="17"/>
      <c r="J162" s="17"/>
      <c r="K162" s="17"/>
    </row>
    <row r="163" spans="1:11" s="4" customFormat="1" ht="15" customHeight="1" x14ac:dyDescent="0.15">
      <c r="A163" s="14"/>
      <c r="D163" s="15"/>
      <c r="E163" s="16"/>
      <c r="F163" s="16"/>
      <c r="G163" s="16"/>
      <c r="H163" s="17"/>
      <c r="I163" s="17"/>
      <c r="J163" s="17"/>
      <c r="K163" s="17"/>
    </row>
    <row r="164" spans="1:11" s="4" customFormat="1" ht="15" customHeight="1" x14ac:dyDescent="0.15">
      <c r="A164" s="14"/>
      <c r="D164" s="15"/>
      <c r="E164" s="16"/>
      <c r="F164" s="16"/>
      <c r="G164" s="16"/>
      <c r="H164" s="17"/>
      <c r="I164" s="17"/>
      <c r="J164" s="17"/>
      <c r="K164" s="17"/>
    </row>
    <row r="165" spans="1:11" s="4" customFormat="1" ht="15" customHeight="1" x14ac:dyDescent="0.15">
      <c r="A165" s="14"/>
      <c r="D165" s="15"/>
      <c r="E165" s="16"/>
      <c r="F165" s="16"/>
      <c r="G165" s="16"/>
      <c r="H165" s="17"/>
      <c r="I165" s="17"/>
      <c r="J165" s="17"/>
      <c r="K165" s="17"/>
    </row>
    <row r="166" spans="1:11" s="4" customFormat="1" ht="15" customHeight="1" x14ac:dyDescent="0.15">
      <c r="A166" s="14"/>
      <c r="D166" s="15"/>
      <c r="E166" s="16"/>
      <c r="F166" s="16"/>
      <c r="G166" s="16"/>
      <c r="H166" s="17"/>
      <c r="I166" s="17"/>
      <c r="J166" s="17"/>
      <c r="K166" s="17"/>
    </row>
    <row r="167" spans="1:11" s="4" customFormat="1" ht="15" customHeight="1" x14ac:dyDescent="0.15">
      <c r="A167" s="14"/>
      <c r="D167" s="15"/>
      <c r="E167" s="16"/>
      <c r="F167" s="16"/>
      <c r="G167" s="16"/>
      <c r="H167" s="17"/>
      <c r="I167" s="17"/>
      <c r="J167" s="17"/>
      <c r="K167" s="17"/>
    </row>
    <row r="168" spans="1:11" s="4" customFormat="1" ht="15" customHeight="1" x14ac:dyDescent="0.15">
      <c r="A168" s="14"/>
      <c r="D168" s="15"/>
      <c r="E168" s="16"/>
      <c r="F168" s="16"/>
      <c r="G168" s="16"/>
      <c r="H168" s="17"/>
      <c r="I168" s="17"/>
      <c r="J168" s="17"/>
      <c r="K168" s="17"/>
    </row>
    <row r="169" spans="1:11" s="4" customFormat="1" ht="15" customHeight="1" x14ac:dyDescent="0.15">
      <c r="A169" s="14"/>
      <c r="D169" s="15"/>
      <c r="E169" s="16"/>
      <c r="F169" s="16"/>
      <c r="G169" s="16"/>
      <c r="H169" s="17"/>
      <c r="I169" s="17"/>
      <c r="J169" s="17"/>
      <c r="K169" s="17"/>
    </row>
    <row r="170" spans="1:11" s="4" customFormat="1" ht="15" customHeight="1" x14ac:dyDescent="0.15">
      <c r="A170" s="14"/>
      <c r="D170" s="15"/>
      <c r="E170" s="16"/>
      <c r="F170" s="16"/>
      <c r="G170" s="16"/>
      <c r="H170" s="17"/>
      <c r="I170" s="17"/>
      <c r="J170" s="17"/>
      <c r="K170" s="17"/>
    </row>
    <row r="171" spans="1:11" ht="15" customHeight="1" x14ac:dyDescent="0.15"/>
    <row r="172" spans="1:11" ht="15" customHeight="1" x14ac:dyDescent="0.15"/>
    <row r="173" spans="1:11" ht="15" customHeight="1" x14ac:dyDescent="0.15"/>
    <row r="174" spans="1:11" ht="15" customHeight="1" x14ac:dyDescent="0.15"/>
    <row r="175" spans="1:11" ht="15" customHeight="1" x14ac:dyDescent="0.15"/>
    <row r="176" spans="1:11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</sheetData>
  <mergeCells count="12">
    <mergeCell ref="L2:L4"/>
    <mergeCell ref="M2:M4"/>
    <mergeCell ref="N2:R2"/>
    <mergeCell ref="Q3:R3"/>
    <mergeCell ref="N3:P3"/>
    <mergeCell ref="A2:A4"/>
    <mergeCell ref="B2:B4"/>
    <mergeCell ref="E2:K2"/>
    <mergeCell ref="F3:H3"/>
    <mergeCell ref="I3:K3"/>
    <mergeCell ref="D2:D4"/>
    <mergeCell ref="C2:C4"/>
  </mergeCells>
  <phoneticPr fontId="2"/>
  <dataValidations count="1">
    <dataValidation type="list" allowBlank="1" showInputMessage="1" showErrorMessage="1" sqref="L5:L8 Q5:Q15 N5:O15" xr:uid="{00000000-0002-0000-0400-000001000000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5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W859"/>
  <sheetViews>
    <sheetView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4.625" style="5" hidden="1" customWidth="1"/>
    <col min="2" max="2" width="4.5" style="4" bestFit="1" customWidth="1"/>
    <col min="3" max="3" width="25.625" style="4" customWidth="1"/>
    <col min="4" max="4" width="38.625" style="2" customWidth="1"/>
    <col min="5" max="5" width="6.75" style="13" customWidth="1"/>
    <col min="6" max="7" width="13.375" style="13" customWidth="1"/>
    <col min="8" max="8" width="13.375" style="3" customWidth="1"/>
    <col min="9" max="9" width="13" style="3" customWidth="1"/>
    <col min="10" max="10" width="12.25" style="3" customWidth="1"/>
    <col min="11" max="11" width="13" style="3" customWidth="1"/>
    <col min="12" max="12" width="7.875" style="1" customWidth="1"/>
    <col min="13" max="15" width="11.625" style="1" customWidth="1"/>
    <col min="16" max="16" width="18.625" style="1" customWidth="1"/>
    <col min="17" max="17" width="11.625" style="1" customWidth="1"/>
    <col min="18" max="18" width="18.625" style="1" customWidth="1"/>
    <col min="19" max="23" width="0" style="1" hidden="1" customWidth="1"/>
    <col min="24" max="16384" width="9" style="1"/>
  </cols>
  <sheetData>
    <row r="1" spans="1:23" s="4" customFormat="1" ht="30" customHeight="1" thickBot="1" x14ac:dyDescent="0.2">
      <c r="A1" s="14"/>
      <c r="B1" s="87" t="s">
        <v>486</v>
      </c>
      <c r="E1" s="15"/>
      <c r="F1" s="16"/>
      <c r="G1" s="109"/>
      <c r="H1" s="109"/>
      <c r="J1" s="110"/>
      <c r="K1" s="17"/>
      <c r="L1" s="17"/>
    </row>
    <row r="2" spans="1:23" s="4" customFormat="1" ht="16.5" customHeight="1" thickBot="1" x14ac:dyDescent="0.2">
      <c r="A2" s="153"/>
      <c r="B2" s="145" t="s">
        <v>487</v>
      </c>
      <c r="C2" s="152" t="s">
        <v>488</v>
      </c>
      <c r="D2" s="145" t="s">
        <v>489</v>
      </c>
      <c r="E2" s="151" t="s">
        <v>27</v>
      </c>
      <c r="F2" s="151"/>
      <c r="G2" s="151"/>
      <c r="H2" s="151"/>
      <c r="I2" s="151"/>
      <c r="J2" s="151"/>
      <c r="K2" s="151"/>
      <c r="L2" s="193" t="s">
        <v>494</v>
      </c>
      <c r="M2" s="193" t="s">
        <v>495</v>
      </c>
      <c r="N2" s="188" t="s">
        <v>4</v>
      </c>
      <c r="O2" s="189"/>
      <c r="P2" s="189"/>
      <c r="Q2" s="189"/>
      <c r="R2" s="190"/>
    </row>
    <row r="3" spans="1:23" s="4" customFormat="1" ht="33" customHeight="1" thickBot="1" x14ac:dyDescent="0.2">
      <c r="A3" s="154"/>
      <c r="B3" s="145"/>
      <c r="C3" s="152"/>
      <c r="D3" s="145"/>
      <c r="E3" s="94"/>
      <c r="F3" s="148" t="s">
        <v>2</v>
      </c>
      <c r="G3" s="149"/>
      <c r="H3" s="149"/>
      <c r="I3" s="150" t="s">
        <v>1</v>
      </c>
      <c r="J3" s="150"/>
      <c r="K3" s="150"/>
      <c r="L3" s="194"/>
      <c r="M3" s="194"/>
      <c r="N3" s="188" t="s">
        <v>5</v>
      </c>
      <c r="O3" s="189"/>
      <c r="P3" s="190"/>
      <c r="Q3" s="191" t="s">
        <v>6</v>
      </c>
      <c r="R3" s="192"/>
      <c r="S3" s="83"/>
    </row>
    <row r="4" spans="1:23" s="14" customFormat="1" ht="38.25" customHeight="1" thickBot="1" x14ac:dyDescent="0.2">
      <c r="A4" s="155"/>
      <c r="B4" s="145"/>
      <c r="C4" s="152"/>
      <c r="D4" s="145"/>
      <c r="E4" s="95" t="s">
        <v>490</v>
      </c>
      <c r="F4" s="96" t="s">
        <v>491</v>
      </c>
      <c r="G4" s="97" t="s">
        <v>501</v>
      </c>
      <c r="H4" s="98" t="s">
        <v>500</v>
      </c>
      <c r="I4" s="99" t="s">
        <v>491</v>
      </c>
      <c r="J4" s="100" t="s">
        <v>501</v>
      </c>
      <c r="K4" s="101" t="s">
        <v>500</v>
      </c>
      <c r="L4" s="195"/>
      <c r="M4" s="195"/>
      <c r="N4" s="123" t="s">
        <v>496</v>
      </c>
      <c r="O4" s="124" t="s">
        <v>497</v>
      </c>
      <c r="P4" s="124" t="s">
        <v>498</v>
      </c>
      <c r="Q4" s="102" t="s">
        <v>496</v>
      </c>
      <c r="R4" s="103" t="s">
        <v>499</v>
      </c>
    </row>
    <row r="5" spans="1:23" s="4" customFormat="1" ht="27" customHeight="1" x14ac:dyDescent="0.15">
      <c r="A5" s="196"/>
      <c r="B5" s="201">
        <v>1</v>
      </c>
      <c r="C5" s="112" t="s">
        <v>32</v>
      </c>
      <c r="D5" s="91" t="s">
        <v>33</v>
      </c>
      <c r="E5" s="30">
        <v>20</v>
      </c>
      <c r="F5" s="31">
        <v>120</v>
      </c>
      <c r="G5" s="32">
        <v>609400</v>
      </c>
      <c r="H5" s="106">
        <f t="shared" ref="H5:H10" si="0">IF(AND(F5&gt;0,G5&gt;0),G5/F5,0)</f>
        <v>5078.333333333333</v>
      </c>
      <c r="I5" s="33">
        <v>11520</v>
      </c>
      <c r="J5" s="32">
        <v>609400</v>
      </c>
      <c r="K5" s="106">
        <f t="shared" ref="K5:K11" si="1">IF(AND(I5&gt;0,J5&gt;0),J5/I5,0)</f>
        <v>52.899305555555557</v>
      </c>
      <c r="L5" s="105"/>
      <c r="M5" s="92"/>
      <c r="N5" s="90"/>
      <c r="O5" s="90"/>
      <c r="P5" s="88"/>
      <c r="Q5" s="165"/>
      <c r="R5" s="76"/>
      <c r="S5" s="66">
        <v>1</v>
      </c>
      <c r="T5" s="66" t="s">
        <v>31</v>
      </c>
      <c r="V5" s="66">
        <v>1</v>
      </c>
      <c r="W5" s="66" t="s">
        <v>34</v>
      </c>
    </row>
    <row r="6" spans="1:23" s="4" customFormat="1" ht="27" customHeight="1" x14ac:dyDescent="0.15">
      <c r="A6" s="196"/>
      <c r="B6" s="177">
        <v>2</v>
      </c>
      <c r="C6" s="64" t="s">
        <v>35</v>
      </c>
      <c r="D6" s="38" t="s">
        <v>36</v>
      </c>
      <c r="E6" s="20">
        <v>10</v>
      </c>
      <c r="F6" s="21">
        <v>45</v>
      </c>
      <c r="G6" s="22">
        <v>858535</v>
      </c>
      <c r="H6" s="107">
        <f t="shared" si="0"/>
        <v>19078.555555555555</v>
      </c>
      <c r="I6" s="23">
        <v>6852</v>
      </c>
      <c r="J6" s="22">
        <v>858535</v>
      </c>
      <c r="K6" s="107">
        <f t="shared" si="1"/>
        <v>125.29699357851722</v>
      </c>
      <c r="L6" s="27"/>
      <c r="M6" s="36"/>
      <c r="N6" s="54"/>
      <c r="O6" s="54"/>
      <c r="P6" s="72"/>
      <c r="Q6" s="166"/>
      <c r="R6" s="75"/>
      <c r="S6" s="66">
        <v>1</v>
      </c>
      <c r="T6" s="67" t="s">
        <v>31</v>
      </c>
      <c r="V6" s="66">
        <v>1</v>
      </c>
      <c r="W6" s="66" t="s">
        <v>34</v>
      </c>
    </row>
    <row r="7" spans="1:23" s="4" customFormat="1" ht="27" customHeight="1" x14ac:dyDescent="0.15">
      <c r="A7" s="196"/>
      <c r="B7" s="177">
        <v>3</v>
      </c>
      <c r="C7" s="64" t="s">
        <v>37</v>
      </c>
      <c r="D7" s="38" t="s">
        <v>482</v>
      </c>
      <c r="E7" s="20">
        <v>20</v>
      </c>
      <c r="F7" s="21">
        <v>228</v>
      </c>
      <c r="G7" s="22">
        <v>919966</v>
      </c>
      <c r="H7" s="107">
        <f t="shared" si="0"/>
        <v>4034.9385964912281</v>
      </c>
      <c r="I7" s="23">
        <v>11167</v>
      </c>
      <c r="J7" s="22">
        <v>919966</v>
      </c>
      <c r="K7" s="107">
        <f t="shared" si="1"/>
        <v>82.382555744604645</v>
      </c>
      <c r="L7" s="27"/>
      <c r="M7" s="36"/>
      <c r="N7" s="54" t="s">
        <v>38</v>
      </c>
      <c r="O7" s="54"/>
      <c r="P7" s="72">
        <v>0.19800000000000001</v>
      </c>
      <c r="Q7" s="166"/>
      <c r="R7" s="75"/>
      <c r="S7" s="66">
        <v>1</v>
      </c>
      <c r="T7" s="67" t="s">
        <v>31</v>
      </c>
      <c r="V7" s="66">
        <v>1</v>
      </c>
      <c r="W7" s="66" t="s">
        <v>34</v>
      </c>
    </row>
    <row r="8" spans="1:23" s="4" customFormat="1" ht="27" customHeight="1" x14ac:dyDescent="0.15">
      <c r="A8" s="196"/>
      <c r="B8" s="177">
        <v>4</v>
      </c>
      <c r="C8" s="64" t="s">
        <v>39</v>
      </c>
      <c r="D8" s="38" t="s">
        <v>40</v>
      </c>
      <c r="E8" s="20">
        <v>20</v>
      </c>
      <c r="F8" s="21">
        <v>194</v>
      </c>
      <c r="G8" s="22">
        <v>1948023</v>
      </c>
      <c r="H8" s="107">
        <f t="shared" si="0"/>
        <v>10041.355670103092</v>
      </c>
      <c r="I8" s="23">
        <v>13727</v>
      </c>
      <c r="J8" s="22">
        <v>1948023</v>
      </c>
      <c r="K8" s="107">
        <f t="shared" si="1"/>
        <v>141.91177970423254</v>
      </c>
      <c r="L8" s="27"/>
      <c r="M8" s="36"/>
      <c r="N8" s="54"/>
      <c r="O8" s="54"/>
      <c r="P8" s="72"/>
      <c r="Q8" s="166"/>
      <c r="R8" s="75"/>
      <c r="S8" s="66">
        <v>1</v>
      </c>
      <c r="T8" s="67" t="s">
        <v>31</v>
      </c>
      <c r="V8" s="66">
        <v>1</v>
      </c>
      <c r="W8" s="66" t="s">
        <v>34</v>
      </c>
    </row>
    <row r="9" spans="1:23" s="4" customFormat="1" ht="27" customHeight="1" x14ac:dyDescent="0.15">
      <c r="A9" s="196"/>
      <c r="B9" s="177">
        <v>5</v>
      </c>
      <c r="C9" s="64" t="s">
        <v>41</v>
      </c>
      <c r="D9" s="38" t="s">
        <v>42</v>
      </c>
      <c r="E9" s="20">
        <v>40</v>
      </c>
      <c r="F9" s="21">
        <v>548</v>
      </c>
      <c r="G9" s="22">
        <v>7259810</v>
      </c>
      <c r="H9" s="107">
        <f t="shared" si="0"/>
        <v>13247.828467153284</v>
      </c>
      <c r="I9" s="23">
        <v>31512</v>
      </c>
      <c r="J9" s="22">
        <v>7259810</v>
      </c>
      <c r="K9" s="107">
        <f t="shared" si="1"/>
        <v>230.38239400863162</v>
      </c>
      <c r="L9" s="27"/>
      <c r="M9" s="36"/>
      <c r="N9" s="54"/>
      <c r="O9" s="54"/>
      <c r="P9" s="72"/>
      <c r="Q9" s="166" t="s">
        <v>38</v>
      </c>
      <c r="R9" s="75">
        <v>1.3600000000000001E-3</v>
      </c>
      <c r="S9" s="66">
        <v>1</v>
      </c>
      <c r="T9" s="67" t="s">
        <v>31</v>
      </c>
      <c r="V9" s="66">
        <v>1</v>
      </c>
      <c r="W9" s="66" t="s">
        <v>34</v>
      </c>
    </row>
    <row r="10" spans="1:23" s="4" customFormat="1" ht="27" customHeight="1" x14ac:dyDescent="0.15">
      <c r="A10" s="196"/>
      <c r="B10" s="177">
        <v>6</v>
      </c>
      <c r="C10" s="64" t="s">
        <v>45</v>
      </c>
      <c r="D10" s="38" t="s">
        <v>46</v>
      </c>
      <c r="E10" s="20">
        <v>10</v>
      </c>
      <c r="F10" s="21">
        <v>70</v>
      </c>
      <c r="G10" s="22">
        <v>1843442</v>
      </c>
      <c r="H10" s="107">
        <f t="shared" si="0"/>
        <v>26334.885714285716</v>
      </c>
      <c r="I10" s="23">
        <v>5267</v>
      </c>
      <c r="J10" s="22">
        <v>1843442</v>
      </c>
      <c r="K10" s="107">
        <f t="shared" si="1"/>
        <v>349.9984811087906</v>
      </c>
      <c r="L10" s="27"/>
      <c r="M10" s="36"/>
      <c r="N10" s="54"/>
      <c r="O10" s="54"/>
      <c r="P10" s="72"/>
      <c r="Q10" s="166"/>
      <c r="R10" s="75"/>
      <c r="S10" s="66">
        <v>1</v>
      </c>
      <c r="T10" s="67" t="s">
        <v>31</v>
      </c>
      <c r="V10" s="66">
        <v>1</v>
      </c>
      <c r="W10" s="66" t="s">
        <v>34</v>
      </c>
    </row>
    <row r="11" spans="1:23" s="4" customFormat="1" ht="27" customHeight="1" x14ac:dyDescent="0.15">
      <c r="A11" s="196"/>
      <c r="B11" s="177">
        <v>7</v>
      </c>
      <c r="C11" s="64" t="s">
        <v>47</v>
      </c>
      <c r="D11" s="38" t="s">
        <v>48</v>
      </c>
      <c r="E11" s="20">
        <v>30</v>
      </c>
      <c r="F11" s="21">
        <v>440</v>
      </c>
      <c r="G11" s="22">
        <v>6358212</v>
      </c>
      <c r="H11" s="107">
        <f>IF(AND(F11&gt;0,G11&gt;0),G11/F11,0)</f>
        <v>14450.481818181817</v>
      </c>
      <c r="I11" s="23">
        <v>26950</v>
      </c>
      <c r="J11" s="22">
        <v>6358212</v>
      </c>
      <c r="K11" s="107">
        <f t="shared" si="1"/>
        <v>235.92623376623376</v>
      </c>
      <c r="L11" s="27"/>
      <c r="M11" s="36"/>
      <c r="N11" s="54"/>
      <c r="O11" s="54"/>
      <c r="P11" s="72"/>
      <c r="Q11" s="166"/>
      <c r="R11" s="75"/>
      <c r="S11" s="66">
        <v>1</v>
      </c>
      <c r="T11" s="67" t="s">
        <v>31</v>
      </c>
      <c r="V11" s="66">
        <v>1</v>
      </c>
      <c r="W11" s="66" t="s">
        <v>34</v>
      </c>
    </row>
    <row r="12" spans="1:23" s="4" customFormat="1" ht="27" customHeight="1" x14ac:dyDescent="0.15">
      <c r="A12" s="196"/>
      <c r="B12" s="177">
        <v>8</v>
      </c>
      <c r="C12" s="64" t="s">
        <v>53</v>
      </c>
      <c r="D12" s="38" t="s">
        <v>54</v>
      </c>
      <c r="E12" s="20">
        <v>10</v>
      </c>
      <c r="F12" s="21">
        <v>98</v>
      </c>
      <c r="G12" s="22">
        <v>1523600</v>
      </c>
      <c r="H12" s="107">
        <f t="shared" ref="H12:H46" si="2">IF(AND(F12&gt;0,G12&gt;0),G12/F12,0)</f>
        <v>15546.938775510203</v>
      </c>
      <c r="I12" s="23">
        <v>6188</v>
      </c>
      <c r="J12" s="22">
        <v>1523600</v>
      </c>
      <c r="K12" s="107">
        <f>IF(AND(I12&gt;0,J12&gt;0),J12/I12,0)</f>
        <v>246.21848739495798</v>
      </c>
      <c r="L12" s="27"/>
      <c r="M12" s="36"/>
      <c r="N12" s="54"/>
      <c r="O12" s="54"/>
      <c r="P12" s="72"/>
      <c r="Q12" s="166"/>
      <c r="R12" s="75"/>
      <c r="S12" s="66">
        <v>1</v>
      </c>
      <c r="T12" s="67" t="s">
        <v>31</v>
      </c>
      <c r="V12" s="66">
        <v>1</v>
      </c>
      <c r="W12" s="66" t="s">
        <v>34</v>
      </c>
    </row>
    <row r="13" spans="1:23" s="4" customFormat="1" ht="27" customHeight="1" x14ac:dyDescent="0.15">
      <c r="A13" s="196"/>
      <c r="B13" s="177">
        <v>9</v>
      </c>
      <c r="C13" s="64" t="s">
        <v>55</v>
      </c>
      <c r="D13" s="38" t="s">
        <v>56</v>
      </c>
      <c r="E13" s="20">
        <v>20</v>
      </c>
      <c r="F13" s="21">
        <v>253</v>
      </c>
      <c r="G13" s="22">
        <v>2674424</v>
      </c>
      <c r="H13" s="107">
        <f t="shared" si="2"/>
        <v>10570.845849802372</v>
      </c>
      <c r="I13" s="23">
        <v>11310.5</v>
      </c>
      <c r="J13" s="22">
        <v>2674424</v>
      </c>
      <c r="K13" s="107">
        <f t="shared" ref="K13:K34" si="3">IF(AND(I13&gt;0,J13&gt;0),J13/I13,0)</f>
        <v>236.45497546527562</v>
      </c>
      <c r="L13" s="27"/>
      <c r="M13" s="36"/>
      <c r="N13" s="54"/>
      <c r="O13" s="54"/>
      <c r="P13" s="72"/>
      <c r="Q13" s="166"/>
      <c r="R13" s="75"/>
      <c r="S13" s="66">
        <v>1</v>
      </c>
      <c r="T13" s="67" t="s">
        <v>31</v>
      </c>
      <c r="V13" s="66">
        <v>1</v>
      </c>
      <c r="W13" s="66" t="s">
        <v>34</v>
      </c>
    </row>
    <row r="14" spans="1:23" s="4" customFormat="1" ht="27" customHeight="1" x14ac:dyDescent="0.15">
      <c r="A14" s="196"/>
      <c r="B14" s="177">
        <v>10</v>
      </c>
      <c r="C14" s="64" t="s">
        <v>58</v>
      </c>
      <c r="D14" s="38" t="s">
        <v>60</v>
      </c>
      <c r="E14" s="20">
        <v>20</v>
      </c>
      <c r="F14" s="21">
        <v>34</v>
      </c>
      <c r="G14" s="22">
        <v>880000</v>
      </c>
      <c r="H14" s="107">
        <f t="shared" si="2"/>
        <v>25882.352941176472</v>
      </c>
      <c r="I14" s="23">
        <v>2365</v>
      </c>
      <c r="J14" s="22">
        <v>880000</v>
      </c>
      <c r="K14" s="107">
        <f t="shared" si="3"/>
        <v>372.09302325581393</v>
      </c>
      <c r="L14" s="27"/>
      <c r="M14" s="36"/>
      <c r="N14" s="54"/>
      <c r="O14" s="54"/>
      <c r="P14" s="72"/>
      <c r="Q14" s="166"/>
      <c r="R14" s="75"/>
      <c r="S14" s="66">
        <v>1</v>
      </c>
      <c r="T14" s="67" t="s">
        <v>31</v>
      </c>
      <c r="V14" s="66">
        <v>1</v>
      </c>
      <c r="W14" s="66" t="s">
        <v>34</v>
      </c>
    </row>
    <row r="15" spans="1:23" s="4" customFormat="1" ht="27" customHeight="1" x14ac:dyDescent="0.15">
      <c r="A15" s="196"/>
      <c r="B15" s="177">
        <v>11</v>
      </c>
      <c r="C15" s="64" t="s">
        <v>61</v>
      </c>
      <c r="D15" s="38" t="s">
        <v>63</v>
      </c>
      <c r="E15" s="20">
        <v>40</v>
      </c>
      <c r="F15" s="21">
        <v>460</v>
      </c>
      <c r="G15" s="22">
        <v>10351401</v>
      </c>
      <c r="H15" s="107">
        <f t="shared" si="2"/>
        <v>22503.045652173914</v>
      </c>
      <c r="I15" s="23">
        <v>51027</v>
      </c>
      <c r="J15" s="22">
        <v>10351401</v>
      </c>
      <c r="K15" s="107">
        <f t="shared" si="3"/>
        <v>202.86124992650949</v>
      </c>
      <c r="L15" s="27"/>
      <c r="M15" s="36"/>
      <c r="N15" s="54"/>
      <c r="O15" s="54"/>
      <c r="P15" s="72"/>
      <c r="Q15" s="166"/>
      <c r="R15" s="75"/>
      <c r="S15" s="66">
        <v>1</v>
      </c>
      <c r="T15" s="67" t="s">
        <v>31</v>
      </c>
      <c r="V15" s="66">
        <v>1</v>
      </c>
      <c r="W15" s="66" t="s">
        <v>34</v>
      </c>
    </row>
    <row r="16" spans="1:23" s="4" customFormat="1" ht="27" customHeight="1" x14ac:dyDescent="0.15">
      <c r="A16" s="196"/>
      <c r="B16" s="177">
        <v>12</v>
      </c>
      <c r="C16" s="64" t="s">
        <v>61</v>
      </c>
      <c r="D16" s="38" t="s">
        <v>62</v>
      </c>
      <c r="E16" s="20">
        <v>20</v>
      </c>
      <c r="F16" s="21">
        <v>277</v>
      </c>
      <c r="G16" s="22">
        <v>7131934</v>
      </c>
      <c r="H16" s="107">
        <f t="shared" si="2"/>
        <v>25747.05415162455</v>
      </c>
      <c r="I16" s="23">
        <v>23955</v>
      </c>
      <c r="J16" s="22">
        <v>7131934</v>
      </c>
      <c r="K16" s="107">
        <f t="shared" si="3"/>
        <v>297.72214568983509</v>
      </c>
      <c r="L16" s="27"/>
      <c r="M16" s="36"/>
      <c r="N16" s="54"/>
      <c r="O16" s="54"/>
      <c r="P16" s="72"/>
      <c r="Q16" s="166"/>
      <c r="R16" s="75"/>
      <c r="S16" s="66">
        <v>1</v>
      </c>
      <c r="T16" s="67" t="s">
        <v>31</v>
      </c>
      <c r="V16" s="66">
        <v>1</v>
      </c>
      <c r="W16" s="66" t="s">
        <v>34</v>
      </c>
    </row>
    <row r="17" spans="1:23" s="4" customFormat="1" ht="27" customHeight="1" x14ac:dyDescent="0.15">
      <c r="A17" s="196"/>
      <c r="B17" s="177">
        <v>13</v>
      </c>
      <c r="C17" s="64" t="s">
        <v>64</v>
      </c>
      <c r="D17" s="38" t="s">
        <v>65</v>
      </c>
      <c r="E17" s="20">
        <v>14</v>
      </c>
      <c r="F17" s="21">
        <v>343</v>
      </c>
      <c r="G17" s="22">
        <v>3589925</v>
      </c>
      <c r="H17" s="107">
        <f t="shared" si="2"/>
        <v>10466.253644314869</v>
      </c>
      <c r="I17" s="23">
        <v>14403.5</v>
      </c>
      <c r="J17" s="22">
        <v>3589925</v>
      </c>
      <c r="K17" s="107">
        <f t="shared" si="3"/>
        <v>249.23976811191724</v>
      </c>
      <c r="L17" s="27"/>
      <c r="M17" s="36"/>
      <c r="N17" s="54"/>
      <c r="O17" s="54"/>
      <c r="P17" s="72"/>
      <c r="Q17" s="166" t="s">
        <v>38</v>
      </c>
      <c r="R17" s="75">
        <v>7.3999999999999996E-2</v>
      </c>
      <c r="S17" s="66">
        <v>1</v>
      </c>
      <c r="T17" s="67" t="s">
        <v>31</v>
      </c>
      <c r="V17" s="66">
        <v>1</v>
      </c>
      <c r="W17" s="66" t="s">
        <v>34</v>
      </c>
    </row>
    <row r="18" spans="1:23" s="4" customFormat="1" ht="27" customHeight="1" x14ac:dyDescent="0.15">
      <c r="A18" s="196"/>
      <c r="B18" s="177">
        <v>14</v>
      </c>
      <c r="C18" s="64" t="s">
        <v>64</v>
      </c>
      <c r="D18" s="38" t="s">
        <v>66</v>
      </c>
      <c r="E18" s="20">
        <v>20</v>
      </c>
      <c r="F18" s="21">
        <v>367</v>
      </c>
      <c r="G18" s="22">
        <v>4477050</v>
      </c>
      <c r="H18" s="107">
        <f t="shared" si="2"/>
        <v>12199.046321525886</v>
      </c>
      <c r="I18" s="23">
        <v>17910.5</v>
      </c>
      <c r="J18" s="22">
        <v>4477050</v>
      </c>
      <c r="K18" s="107">
        <f t="shared" si="3"/>
        <v>249.96789592697021</v>
      </c>
      <c r="L18" s="27"/>
      <c r="M18" s="36"/>
      <c r="N18" s="54"/>
      <c r="O18" s="54"/>
      <c r="P18" s="72"/>
      <c r="Q18" s="166" t="s">
        <v>38</v>
      </c>
      <c r="R18" s="75">
        <v>0</v>
      </c>
      <c r="S18" s="66">
        <v>2</v>
      </c>
      <c r="T18" s="67" t="s">
        <v>8</v>
      </c>
      <c r="V18" s="66">
        <v>2</v>
      </c>
      <c r="W18" s="66" t="s">
        <v>67</v>
      </c>
    </row>
    <row r="19" spans="1:23" s="4" customFormat="1" ht="27" customHeight="1" x14ac:dyDescent="0.15">
      <c r="A19" s="196"/>
      <c r="B19" s="177">
        <v>15</v>
      </c>
      <c r="C19" s="64" t="s">
        <v>64</v>
      </c>
      <c r="D19" s="38" t="s">
        <v>68</v>
      </c>
      <c r="E19" s="20">
        <v>30</v>
      </c>
      <c r="F19" s="21">
        <v>536</v>
      </c>
      <c r="G19" s="22">
        <v>10104100</v>
      </c>
      <c r="H19" s="107">
        <f t="shared" si="2"/>
        <v>18850.932835820895</v>
      </c>
      <c r="I19" s="23">
        <v>33007.5</v>
      </c>
      <c r="J19" s="22">
        <v>10104100</v>
      </c>
      <c r="K19" s="107">
        <f t="shared" si="3"/>
        <v>306.11527683102327</v>
      </c>
      <c r="L19" s="27"/>
      <c r="M19" s="36"/>
      <c r="N19" s="54"/>
      <c r="O19" s="54"/>
      <c r="P19" s="72"/>
      <c r="Q19" s="166" t="s">
        <v>38</v>
      </c>
      <c r="R19" s="75">
        <v>0.02</v>
      </c>
      <c r="S19" s="66">
        <v>3</v>
      </c>
      <c r="T19" s="67" t="s">
        <v>9</v>
      </c>
      <c r="V19" s="66"/>
      <c r="W19" s="66"/>
    </row>
    <row r="20" spans="1:23" s="4" customFormat="1" ht="27" customHeight="1" x14ac:dyDescent="0.15">
      <c r="A20" s="196"/>
      <c r="B20" s="177">
        <v>16</v>
      </c>
      <c r="C20" s="64" t="s">
        <v>64</v>
      </c>
      <c r="D20" s="38" t="s">
        <v>69</v>
      </c>
      <c r="E20" s="20">
        <v>20</v>
      </c>
      <c r="F20" s="21">
        <v>340</v>
      </c>
      <c r="G20" s="22">
        <v>3350350</v>
      </c>
      <c r="H20" s="107">
        <f t="shared" si="2"/>
        <v>9853.9705882352937</v>
      </c>
      <c r="I20" s="23">
        <v>13411</v>
      </c>
      <c r="J20" s="22">
        <v>3350350</v>
      </c>
      <c r="K20" s="107">
        <f t="shared" si="3"/>
        <v>249.82104242785772</v>
      </c>
      <c r="L20" s="27"/>
      <c r="M20" s="36"/>
      <c r="N20" s="54"/>
      <c r="O20" s="54"/>
      <c r="P20" s="72"/>
      <c r="Q20" s="166" t="s">
        <v>38</v>
      </c>
      <c r="R20" s="75">
        <v>0</v>
      </c>
      <c r="S20" s="66">
        <v>4</v>
      </c>
      <c r="T20" s="67" t="s">
        <v>70</v>
      </c>
      <c r="V20" s="66"/>
      <c r="W20" s="66"/>
    </row>
    <row r="21" spans="1:23" s="4" customFormat="1" ht="27" customHeight="1" x14ac:dyDescent="0.15">
      <c r="A21" s="196"/>
      <c r="B21" s="177">
        <v>17</v>
      </c>
      <c r="C21" s="64" t="s">
        <v>64</v>
      </c>
      <c r="D21" s="38" t="s">
        <v>71</v>
      </c>
      <c r="E21" s="20">
        <v>20</v>
      </c>
      <c r="F21" s="21">
        <v>295</v>
      </c>
      <c r="G21" s="22">
        <v>3759550</v>
      </c>
      <c r="H21" s="107">
        <f t="shared" si="2"/>
        <v>12744.237288135593</v>
      </c>
      <c r="I21" s="23">
        <v>13667</v>
      </c>
      <c r="J21" s="22">
        <v>3759550</v>
      </c>
      <c r="K21" s="107">
        <f t="shared" si="3"/>
        <v>275.08231506548623</v>
      </c>
      <c r="L21" s="27"/>
      <c r="M21" s="36"/>
      <c r="N21" s="54"/>
      <c r="O21" s="54"/>
      <c r="P21" s="72"/>
      <c r="Q21" s="166" t="s">
        <v>38</v>
      </c>
      <c r="R21" s="75">
        <v>0</v>
      </c>
      <c r="S21" s="66">
        <v>5</v>
      </c>
      <c r="T21" s="67" t="s">
        <v>72</v>
      </c>
      <c r="V21" s="66"/>
      <c r="W21" s="66"/>
    </row>
    <row r="22" spans="1:23" s="4" customFormat="1" ht="27" customHeight="1" x14ac:dyDescent="0.15">
      <c r="A22" s="196"/>
      <c r="B22" s="177">
        <v>18</v>
      </c>
      <c r="C22" s="64" t="s">
        <v>64</v>
      </c>
      <c r="D22" s="38" t="s">
        <v>73</v>
      </c>
      <c r="E22" s="20">
        <v>20</v>
      </c>
      <c r="F22" s="21">
        <v>243</v>
      </c>
      <c r="G22" s="22">
        <v>2781150</v>
      </c>
      <c r="H22" s="107">
        <f t="shared" si="2"/>
        <v>11445.061728395061</v>
      </c>
      <c r="I22" s="23">
        <v>11229.5</v>
      </c>
      <c r="J22" s="22">
        <v>2781150</v>
      </c>
      <c r="K22" s="107">
        <f t="shared" si="3"/>
        <v>247.66463333184916</v>
      </c>
      <c r="L22" s="27"/>
      <c r="M22" s="36"/>
      <c r="N22" s="54" t="s">
        <v>38</v>
      </c>
      <c r="O22" s="54"/>
      <c r="P22" s="72">
        <v>2.5000000000000001E-2</v>
      </c>
      <c r="Q22" s="166" t="s">
        <v>38</v>
      </c>
      <c r="R22" s="75">
        <v>0</v>
      </c>
      <c r="S22" s="66">
        <v>6</v>
      </c>
      <c r="T22" s="67" t="s">
        <v>74</v>
      </c>
      <c r="V22" s="66"/>
      <c r="W22" s="66"/>
    </row>
    <row r="23" spans="1:23" s="4" customFormat="1" ht="27" customHeight="1" x14ac:dyDescent="0.15">
      <c r="A23" s="196"/>
      <c r="B23" s="177">
        <v>19</v>
      </c>
      <c r="C23" s="64" t="s">
        <v>64</v>
      </c>
      <c r="D23" s="38" t="s">
        <v>75</v>
      </c>
      <c r="E23" s="20">
        <v>20</v>
      </c>
      <c r="F23" s="21">
        <v>324</v>
      </c>
      <c r="G23" s="22">
        <v>4464600</v>
      </c>
      <c r="H23" s="107">
        <f t="shared" si="2"/>
        <v>13779.62962962963</v>
      </c>
      <c r="I23" s="23">
        <v>13969.5</v>
      </c>
      <c r="J23" s="22">
        <v>4464600</v>
      </c>
      <c r="K23" s="107">
        <f t="shared" si="3"/>
        <v>319.59626328787715</v>
      </c>
      <c r="L23" s="27"/>
      <c r="M23" s="36"/>
      <c r="N23" s="54"/>
      <c r="O23" s="54"/>
      <c r="P23" s="72"/>
      <c r="Q23" s="166" t="s">
        <v>38</v>
      </c>
      <c r="R23" s="75">
        <v>0</v>
      </c>
      <c r="S23" s="66"/>
      <c r="T23" s="67"/>
      <c r="V23" s="66"/>
      <c r="W23" s="66"/>
    </row>
    <row r="24" spans="1:23" s="4" customFormat="1" ht="27" customHeight="1" x14ac:dyDescent="0.15">
      <c r="A24" s="196"/>
      <c r="B24" s="177">
        <v>20</v>
      </c>
      <c r="C24" s="64" t="s">
        <v>64</v>
      </c>
      <c r="D24" s="38" t="s">
        <v>76</v>
      </c>
      <c r="E24" s="20">
        <v>20</v>
      </c>
      <c r="F24" s="21">
        <v>371</v>
      </c>
      <c r="G24" s="22">
        <v>3913075</v>
      </c>
      <c r="H24" s="107">
        <f t="shared" si="2"/>
        <v>10547.371967654986</v>
      </c>
      <c r="I24" s="23">
        <v>15182</v>
      </c>
      <c r="J24" s="22">
        <v>3913075</v>
      </c>
      <c r="K24" s="107">
        <f t="shared" si="3"/>
        <v>257.74436833091818</v>
      </c>
      <c r="L24" s="27"/>
      <c r="M24" s="36"/>
      <c r="N24" s="54"/>
      <c r="O24" s="54"/>
      <c r="P24" s="72"/>
      <c r="Q24" s="166" t="s">
        <v>38</v>
      </c>
      <c r="R24" s="75">
        <v>3.3000000000000002E-2</v>
      </c>
      <c r="S24" s="66"/>
      <c r="T24" s="67"/>
      <c r="V24" s="66"/>
      <c r="W24" s="66"/>
    </row>
    <row r="25" spans="1:23" s="4" customFormat="1" ht="27" customHeight="1" x14ac:dyDescent="0.15">
      <c r="A25" s="196"/>
      <c r="B25" s="177">
        <v>21</v>
      </c>
      <c r="C25" s="64" t="s">
        <v>64</v>
      </c>
      <c r="D25" s="38" t="s">
        <v>65</v>
      </c>
      <c r="E25" s="20">
        <v>10</v>
      </c>
      <c r="F25" s="21">
        <v>265</v>
      </c>
      <c r="G25" s="22">
        <v>2422625</v>
      </c>
      <c r="H25" s="107">
        <f t="shared" si="2"/>
        <v>9141.9811320754725</v>
      </c>
      <c r="I25" s="23">
        <v>28122</v>
      </c>
      <c r="J25" s="22">
        <v>2422625</v>
      </c>
      <c r="K25" s="107">
        <f t="shared" si="3"/>
        <v>86.146966787568445</v>
      </c>
      <c r="L25" s="27"/>
      <c r="M25" s="36"/>
      <c r="N25" s="54"/>
      <c r="O25" s="54" t="s">
        <v>38</v>
      </c>
      <c r="P25" s="72">
        <v>0.76500000000000001</v>
      </c>
      <c r="Q25" s="166" t="s">
        <v>38</v>
      </c>
      <c r="R25" s="75">
        <v>0</v>
      </c>
      <c r="S25" s="66"/>
      <c r="T25" s="67"/>
      <c r="V25" s="66"/>
      <c r="W25" s="66"/>
    </row>
    <row r="26" spans="1:23" s="4" customFormat="1" ht="27" customHeight="1" x14ac:dyDescent="0.15">
      <c r="A26" s="196"/>
      <c r="B26" s="177">
        <v>22</v>
      </c>
      <c r="C26" s="64" t="s">
        <v>64</v>
      </c>
      <c r="D26" s="38" t="s">
        <v>77</v>
      </c>
      <c r="E26" s="20">
        <v>20</v>
      </c>
      <c r="F26" s="21">
        <v>265</v>
      </c>
      <c r="G26" s="22">
        <v>3580075</v>
      </c>
      <c r="H26" s="107">
        <f t="shared" si="2"/>
        <v>13509.716981132075</v>
      </c>
      <c r="I26" s="23">
        <v>14422.5</v>
      </c>
      <c r="J26" s="22">
        <v>3580075</v>
      </c>
      <c r="K26" s="107">
        <f t="shared" si="3"/>
        <v>248.22846247183222</v>
      </c>
      <c r="L26" s="27"/>
      <c r="M26" s="36"/>
      <c r="N26" s="54"/>
      <c r="O26" s="54"/>
      <c r="P26" s="72"/>
      <c r="Q26" s="166" t="s">
        <v>38</v>
      </c>
      <c r="R26" s="75">
        <v>0.17299999999999999</v>
      </c>
      <c r="S26" s="66">
        <v>1</v>
      </c>
      <c r="T26" s="67" t="s">
        <v>31</v>
      </c>
      <c r="V26" s="66">
        <v>1</v>
      </c>
      <c r="W26" s="66" t="s">
        <v>34</v>
      </c>
    </row>
    <row r="27" spans="1:23" s="4" customFormat="1" ht="27" customHeight="1" x14ac:dyDescent="0.15">
      <c r="A27" s="196"/>
      <c r="B27" s="177">
        <v>23</v>
      </c>
      <c r="C27" s="64" t="s">
        <v>64</v>
      </c>
      <c r="D27" s="38" t="s">
        <v>78</v>
      </c>
      <c r="E27" s="20">
        <v>20</v>
      </c>
      <c r="F27" s="21">
        <v>108</v>
      </c>
      <c r="G27" s="22">
        <v>1353000</v>
      </c>
      <c r="H27" s="107">
        <f t="shared" si="2"/>
        <v>12527.777777777777</v>
      </c>
      <c r="I27" s="23">
        <v>5412</v>
      </c>
      <c r="J27" s="22">
        <v>1353000</v>
      </c>
      <c r="K27" s="107">
        <f t="shared" si="3"/>
        <v>250</v>
      </c>
      <c r="L27" s="27" t="s">
        <v>38</v>
      </c>
      <c r="M27" s="120" t="s">
        <v>477</v>
      </c>
      <c r="N27" s="54"/>
      <c r="O27" s="54" t="s">
        <v>38</v>
      </c>
      <c r="P27" s="72">
        <v>0.79600000000000004</v>
      </c>
      <c r="Q27" s="166" t="s">
        <v>38</v>
      </c>
      <c r="R27" s="75">
        <v>0</v>
      </c>
      <c r="S27" s="66">
        <v>2</v>
      </c>
      <c r="T27" s="67" t="s">
        <v>8</v>
      </c>
      <c r="V27" s="66">
        <v>2</v>
      </c>
      <c r="W27" s="66" t="s">
        <v>67</v>
      </c>
    </row>
    <row r="28" spans="1:23" s="4" customFormat="1" ht="27" customHeight="1" x14ac:dyDescent="0.15">
      <c r="A28" s="196"/>
      <c r="B28" s="177">
        <v>24</v>
      </c>
      <c r="C28" s="64" t="s">
        <v>79</v>
      </c>
      <c r="D28" s="38" t="s">
        <v>81</v>
      </c>
      <c r="E28" s="20">
        <v>20</v>
      </c>
      <c r="F28" s="21">
        <v>247</v>
      </c>
      <c r="G28" s="22">
        <v>3253965</v>
      </c>
      <c r="H28" s="107">
        <f t="shared" si="2"/>
        <v>13173.947368421053</v>
      </c>
      <c r="I28" s="23">
        <v>20483.3</v>
      </c>
      <c r="J28" s="22">
        <v>3253965</v>
      </c>
      <c r="K28" s="107">
        <f t="shared" si="3"/>
        <v>158.85941230172872</v>
      </c>
      <c r="L28" s="27"/>
      <c r="M28" s="36"/>
      <c r="N28" s="54"/>
      <c r="O28" s="54"/>
      <c r="P28" s="72"/>
      <c r="Q28" s="166"/>
      <c r="R28" s="75"/>
      <c r="S28" s="66">
        <v>1</v>
      </c>
      <c r="T28" s="67" t="s">
        <v>31</v>
      </c>
      <c r="V28" s="66">
        <v>1</v>
      </c>
      <c r="W28" s="66" t="s">
        <v>34</v>
      </c>
    </row>
    <row r="29" spans="1:23" s="4" customFormat="1" ht="27" customHeight="1" x14ac:dyDescent="0.15">
      <c r="A29" s="196"/>
      <c r="B29" s="177">
        <v>25</v>
      </c>
      <c r="C29" s="64" t="s">
        <v>79</v>
      </c>
      <c r="D29" s="38" t="s">
        <v>82</v>
      </c>
      <c r="E29" s="20">
        <v>20</v>
      </c>
      <c r="F29" s="21">
        <v>127</v>
      </c>
      <c r="G29" s="22">
        <v>562700</v>
      </c>
      <c r="H29" s="107">
        <f t="shared" si="2"/>
        <v>4430.7086614173231</v>
      </c>
      <c r="I29" s="23">
        <v>5710.5</v>
      </c>
      <c r="J29" s="22">
        <v>562700</v>
      </c>
      <c r="K29" s="107">
        <f t="shared" si="3"/>
        <v>98.537781280098059</v>
      </c>
      <c r="L29" s="27"/>
      <c r="M29" s="36"/>
      <c r="N29" s="54"/>
      <c r="O29" s="54"/>
      <c r="P29" s="72"/>
      <c r="Q29" s="166"/>
      <c r="R29" s="75"/>
      <c r="S29" s="66">
        <v>2</v>
      </c>
      <c r="T29" s="67" t="s">
        <v>8</v>
      </c>
      <c r="V29" s="66">
        <v>2</v>
      </c>
      <c r="W29" s="66" t="s">
        <v>67</v>
      </c>
    </row>
    <row r="30" spans="1:23" s="4" customFormat="1" ht="27" customHeight="1" x14ac:dyDescent="0.15">
      <c r="A30" s="196"/>
      <c r="B30" s="177">
        <v>26</v>
      </c>
      <c r="C30" s="64" t="s">
        <v>83</v>
      </c>
      <c r="D30" s="38" t="s">
        <v>84</v>
      </c>
      <c r="E30" s="20">
        <v>29</v>
      </c>
      <c r="F30" s="21">
        <v>253</v>
      </c>
      <c r="G30" s="22">
        <v>2970000</v>
      </c>
      <c r="H30" s="107">
        <f t="shared" si="2"/>
        <v>11739.130434782608</v>
      </c>
      <c r="I30" s="23">
        <v>25420</v>
      </c>
      <c r="J30" s="22">
        <v>2970000</v>
      </c>
      <c r="K30" s="107">
        <f t="shared" si="3"/>
        <v>116.83713611329662</v>
      </c>
      <c r="L30" s="27"/>
      <c r="M30" s="36"/>
      <c r="N30" s="54"/>
      <c r="O30" s="54"/>
      <c r="P30" s="72"/>
      <c r="Q30" s="166"/>
      <c r="R30" s="75"/>
      <c r="S30" s="66">
        <v>1</v>
      </c>
      <c r="T30" s="67" t="s">
        <v>31</v>
      </c>
      <c r="V30" s="66">
        <v>1</v>
      </c>
      <c r="W30" s="66" t="s">
        <v>34</v>
      </c>
    </row>
    <row r="31" spans="1:23" s="4" customFormat="1" ht="27" customHeight="1" x14ac:dyDescent="0.15">
      <c r="A31" s="196"/>
      <c r="B31" s="177">
        <v>27</v>
      </c>
      <c r="C31" s="64" t="s">
        <v>85</v>
      </c>
      <c r="D31" s="38" t="s">
        <v>86</v>
      </c>
      <c r="E31" s="20">
        <v>10</v>
      </c>
      <c r="F31" s="21">
        <v>72</v>
      </c>
      <c r="G31" s="22">
        <v>2571908</v>
      </c>
      <c r="H31" s="107">
        <f t="shared" si="2"/>
        <v>35720.944444444445</v>
      </c>
      <c r="I31" s="23">
        <v>6288</v>
      </c>
      <c r="J31" s="22">
        <v>2571908</v>
      </c>
      <c r="K31" s="107">
        <f t="shared" si="3"/>
        <v>409.01844783715012</v>
      </c>
      <c r="L31" s="27"/>
      <c r="M31" s="36"/>
      <c r="N31" s="54"/>
      <c r="O31" s="54"/>
      <c r="P31" s="72"/>
      <c r="Q31" s="166" t="s">
        <v>38</v>
      </c>
      <c r="R31" s="75">
        <v>1</v>
      </c>
      <c r="S31" s="66">
        <v>1</v>
      </c>
      <c r="T31" s="67" t="s">
        <v>31</v>
      </c>
      <c r="V31" s="66">
        <v>1</v>
      </c>
      <c r="W31" s="66" t="s">
        <v>34</v>
      </c>
    </row>
    <row r="32" spans="1:23" s="4" customFormat="1" ht="27" customHeight="1" x14ac:dyDescent="0.15">
      <c r="A32" s="196"/>
      <c r="B32" s="177">
        <v>28</v>
      </c>
      <c r="C32" s="64" t="s">
        <v>89</v>
      </c>
      <c r="D32" s="38" t="s">
        <v>90</v>
      </c>
      <c r="E32" s="20">
        <v>20</v>
      </c>
      <c r="F32" s="21">
        <v>141</v>
      </c>
      <c r="G32" s="22">
        <v>595570</v>
      </c>
      <c r="H32" s="107">
        <f t="shared" si="2"/>
        <v>4223.9007092198581</v>
      </c>
      <c r="I32" s="23">
        <v>2379</v>
      </c>
      <c r="J32" s="22">
        <v>595570</v>
      </c>
      <c r="K32" s="107">
        <f t="shared" si="3"/>
        <v>250.34468263976461</v>
      </c>
      <c r="L32" s="27"/>
      <c r="M32" s="36"/>
      <c r="N32" s="54"/>
      <c r="O32" s="54"/>
      <c r="P32" s="72"/>
      <c r="Q32" s="166"/>
      <c r="R32" s="75"/>
      <c r="S32" s="66">
        <v>1</v>
      </c>
      <c r="T32" s="67" t="s">
        <v>31</v>
      </c>
      <c r="V32" s="66">
        <v>1</v>
      </c>
      <c r="W32" s="66" t="s">
        <v>34</v>
      </c>
    </row>
    <row r="33" spans="1:23" s="4" customFormat="1" ht="27" customHeight="1" x14ac:dyDescent="0.15">
      <c r="A33" s="196"/>
      <c r="B33" s="177">
        <v>29</v>
      </c>
      <c r="C33" s="64" t="s">
        <v>91</v>
      </c>
      <c r="D33" s="38" t="s">
        <v>92</v>
      </c>
      <c r="E33" s="20">
        <v>40</v>
      </c>
      <c r="F33" s="21">
        <v>486</v>
      </c>
      <c r="G33" s="22">
        <v>18535552</v>
      </c>
      <c r="H33" s="107">
        <f t="shared" si="2"/>
        <v>38138.995884773663</v>
      </c>
      <c r="I33" s="23">
        <v>70908</v>
      </c>
      <c r="J33" s="22">
        <v>18535552</v>
      </c>
      <c r="K33" s="107">
        <f t="shared" si="3"/>
        <v>261.40283183843854</v>
      </c>
      <c r="L33" s="27"/>
      <c r="M33" s="36"/>
      <c r="N33" s="54"/>
      <c r="O33" s="54"/>
      <c r="P33" s="72"/>
      <c r="Q33" s="166"/>
      <c r="R33" s="75"/>
      <c r="S33" s="66">
        <v>1</v>
      </c>
      <c r="T33" s="67" t="s">
        <v>31</v>
      </c>
      <c r="V33" s="66">
        <v>1</v>
      </c>
      <c r="W33" s="66" t="s">
        <v>34</v>
      </c>
    </row>
    <row r="34" spans="1:23" s="4" customFormat="1" ht="27" customHeight="1" x14ac:dyDescent="0.15">
      <c r="A34" s="196"/>
      <c r="B34" s="177">
        <v>30</v>
      </c>
      <c r="C34" s="64" t="s">
        <v>96</v>
      </c>
      <c r="D34" s="38" t="s">
        <v>97</v>
      </c>
      <c r="E34" s="20">
        <v>20</v>
      </c>
      <c r="F34" s="21">
        <v>347</v>
      </c>
      <c r="G34" s="22">
        <v>10026180</v>
      </c>
      <c r="H34" s="107">
        <f t="shared" si="2"/>
        <v>28893.890489913545</v>
      </c>
      <c r="I34" s="23">
        <v>35633</v>
      </c>
      <c r="J34" s="22">
        <v>10026180</v>
      </c>
      <c r="K34" s="107">
        <f t="shared" si="3"/>
        <v>281.37344596301182</v>
      </c>
      <c r="L34" s="27"/>
      <c r="M34" s="36"/>
      <c r="N34" s="54"/>
      <c r="O34" s="54"/>
      <c r="P34" s="72"/>
      <c r="Q34" s="166"/>
      <c r="R34" s="75"/>
      <c r="S34" s="66">
        <v>1</v>
      </c>
      <c r="T34" s="67" t="s">
        <v>31</v>
      </c>
      <c r="V34" s="66">
        <v>1</v>
      </c>
      <c r="W34" s="66" t="s">
        <v>34</v>
      </c>
    </row>
    <row r="35" spans="1:23" s="4" customFormat="1" ht="27" customHeight="1" x14ac:dyDescent="0.15">
      <c r="A35" s="196"/>
      <c r="B35" s="177">
        <v>31</v>
      </c>
      <c r="C35" s="64" t="s">
        <v>100</v>
      </c>
      <c r="D35" s="38" t="s">
        <v>101</v>
      </c>
      <c r="E35" s="20">
        <v>20</v>
      </c>
      <c r="F35" s="21">
        <v>226</v>
      </c>
      <c r="G35" s="22">
        <v>2322100</v>
      </c>
      <c r="H35" s="107">
        <f t="shared" si="2"/>
        <v>10274.778761061947</v>
      </c>
      <c r="I35" s="23">
        <v>11261.5</v>
      </c>
      <c r="J35" s="22">
        <v>2322100</v>
      </c>
      <c r="K35" s="107">
        <f>IF(AND(I35&gt;0,J35&gt;0),J35/I35,0)</f>
        <v>206.19810860009767</v>
      </c>
      <c r="L35" s="27"/>
      <c r="M35" s="36"/>
      <c r="N35" s="54" t="s">
        <v>38</v>
      </c>
      <c r="O35" s="54"/>
      <c r="P35" s="72">
        <v>0.32</v>
      </c>
      <c r="Q35" s="166"/>
      <c r="R35" s="75"/>
      <c r="S35" s="66">
        <v>1</v>
      </c>
      <c r="T35" s="67" t="s">
        <v>31</v>
      </c>
      <c r="V35" s="66">
        <v>1</v>
      </c>
      <c r="W35" s="66" t="s">
        <v>34</v>
      </c>
    </row>
    <row r="36" spans="1:23" s="4" customFormat="1" ht="27" customHeight="1" x14ac:dyDescent="0.15">
      <c r="A36" s="196"/>
      <c r="B36" s="177">
        <v>32</v>
      </c>
      <c r="C36" s="64" t="s">
        <v>102</v>
      </c>
      <c r="D36" s="38" t="s">
        <v>103</v>
      </c>
      <c r="E36" s="20">
        <v>20</v>
      </c>
      <c r="F36" s="21">
        <v>237</v>
      </c>
      <c r="G36" s="22">
        <v>927725</v>
      </c>
      <c r="H36" s="107">
        <f t="shared" si="2"/>
        <v>3914.4514767932487</v>
      </c>
      <c r="I36" s="23">
        <v>1185</v>
      </c>
      <c r="J36" s="22">
        <v>927725</v>
      </c>
      <c r="K36" s="107">
        <f t="shared" ref="K36:K42" si="4">IF(AND(I36&gt;0,J36&gt;0),J36/I36,0)</f>
        <v>782.89029535864984</v>
      </c>
      <c r="L36" s="27"/>
      <c r="M36" s="36"/>
      <c r="N36" s="54"/>
      <c r="O36" s="54"/>
      <c r="P36" s="72"/>
      <c r="Q36" s="166"/>
      <c r="R36" s="75"/>
      <c r="S36" s="66">
        <v>1</v>
      </c>
      <c r="T36" s="67" t="s">
        <v>31</v>
      </c>
      <c r="V36" s="66">
        <v>1</v>
      </c>
      <c r="W36" s="66" t="s">
        <v>34</v>
      </c>
    </row>
    <row r="37" spans="1:23" s="4" customFormat="1" ht="27" customHeight="1" x14ac:dyDescent="0.15">
      <c r="A37" s="196"/>
      <c r="B37" s="177">
        <v>33</v>
      </c>
      <c r="C37" s="64" t="s">
        <v>106</v>
      </c>
      <c r="D37" s="38" t="s">
        <v>107</v>
      </c>
      <c r="E37" s="20">
        <v>20</v>
      </c>
      <c r="F37" s="21">
        <v>277</v>
      </c>
      <c r="G37" s="22">
        <v>3105920</v>
      </c>
      <c r="H37" s="107">
        <f t="shared" si="2"/>
        <v>11212.707581227436</v>
      </c>
      <c r="I37" s="23">
        <v>16348</v>
      </c>
      <c r="J37" s="22">
        <v>3105920</v>
      </c>
      <c r="K37" s="107">
        <f t="shared" si="4"/>
        <v>189.98776608759482</v>
      </c>
      <c r="L37" s="27"/>
      <c r="M37" s="36"/>
      <c r="N37" s="54" t="s">
        <v>38</v>
      </c>
      <c r="O37" s="54"/>
      <c r="P37" s="72">
        <v>0.124</v>
      </c>
      <c r="Q37" s="166" t="s">
        <v>38</v>
      </c>
      <c r="R37" s="75">
        <v>0</v>
      </c>
      <c r="S37" s="66">
        <v>1</v>
      </c>
      <c r="T37" s="67" t="s">
        <v>31</v>
      </c>
      <c r="V37" s="66">
        <v>1</v>
      </c>
      <c r="W37" s="66" t="s">
        <v>34</v>
      </c>
    </row>
    <row r="38" spans="1:23" s="4" customFormat="1" ht="27" customHeight="1" x14ac:dyDescent="0.15">
      <c r="A38" s="196"/>
      <c r="B38" s="177">
        <v>34</v>
      </c>
      <c r="C38" s="64" t="s">
        <v>110</v>
      </c>
      <c r="D38" s="38" t="s">
        <v>111</v>
      </c>
      <c r="E38" s="20">
        <v>20</v>
      </c>
      <c r="F38" s="21">
        <v>230</v>
      </c>
      <c r="G38" s="22">
        <v>2997410</v>
      </c>
      <c r="H38" s="107">
        <f t="shared" si="2"/>
        <v>13032.217391304348</v>
      </c>
      <c r="I38" s="23">
        <v>15736</v>
      </c>
      <c r="J38" s="22">
        <v>2997410</v>
      </c>
      <c r="K38" s="107">
        <f t="shared" si="4"/>
        <v>190.48106253177428</v>
      </c>
      <c r="L38" s="27"/>
      <c r="M38" s="36"/>
      <c r="N38" s="54" t="s">
        <v>38</v>
      </c>
      <c r="O38" s="54"/>
      <c r="P38" s="72">
        <v>6.0999999999999999E-2</v>
      </c>
      <c r="Q38" s="166"/>
      <c r="R38" s="75"/>
      <c r="S38" s="66">
        <v>1</v>
      </c>
      <c r="T38" s="67" t="s">
        <v>31</v>
      </c>
      <c r="V38" s="66">
        <v>1</v>
      </c>
      <c r="W38" s="66" t="s">
        <v>34</v>
      </c>
    </row>
    <row r="39" spans="1:23" s="4" customFormat="1" ht="27" customHeight="1" x14ac:dyDescent="0.15">
      <c r="A39" s="196"/>
      <c r="B39" s="177">
        <v>35</v>
      </c>
      <c r="C39" s="64" t="s">
        <v>116</v>
      </c>
      <c r="D39" s="38" t="s">
        <v>117</v>
      </c>
      <c r="E39" s="20">
        <v>30</v>
      </c>
      <c r="F39" s="21">
        <v>412</v>
      </c>
      <c r="G39" s="22">
        <v>4155225</v>
      </c>
      <c r="H39" s="107">
        <f t="shared" si="2"/>
        <v>10085.497572815533</v>
      </c>
      <c r="I39" s="23">
        <v>7899</v>
      </c>
      <c r="J39" s="22">
        <f>SUM(G39)</f>
        <v>4155225</v>
      </c>
      <c r="K39" s="107">
        <f t="shared" si="4"/>
        <v>526.0444360045575</v>
      </c>
      <c r="L39" s="27"/>
      <c r="M39" s="36"/>
      <c r="N39" s="54" t="s">
        <v>38</v>
      </c>
      <c r="O39" s="54"/>
      <c r="P39" s="72">
        <v>9.6100000000000005E-2</v>
      </c>
      <c r="Q39" s="166"/>
      <c r="R39" s="75"/>
      <c r="S39" s="66">
        <v>1</v>
      </c>
      <c r="T39" s="67" t="s">
        <v>31</v>
      </c>
      <c r="V39" s="66">
        <v>1</v>
      </c>
      <c r="W39" s="66" t="s">
        <v>34</v>
      </c>
    </row>
    <row r="40" spans="1:23" s="4" customFormat="1" ht="27" customHeight="1" x14ac:dyDescent="0.15">
      <c r="A40" s="196"/>
      <c r="B40" s="177">
        <v>36</v>
      </c>
      <c r="C40" s="64" t="s">
        <v>118</v>
      </c>
      <c r="D40" s="38" t="s">
        <v>119</v>
      </c>
      <c r="E40" s="20">
        <v>20</v>
      </c>
      <c r="F40" s="21">
        <v>147</v>
      </c>
      <c r="G40" s="22">
        <v>1558090</v>
      </c>
      <c r="H40" s="107">
        <f t="shared" si="2"/>
        <v>10599.251700680272</v>
      </c>
      <c r="I40" s="23">
        <v>11000</v>
      </c>
      <c r="J40" s="22">
        <v>1558090</v>
      </c>
      <c r="K40" s="107">
        <f t="shared" si="4"/>
        <v>141.64454545454547</v>
      </c>
      <c r="L40" s="27"/>
      <c r="M40" s="36"/>
      <c r="N40" s="54"/>
      <c r="O40" s="54"/>
      <c r="P40" s="72"/>
      <c r="Q40" s="166"/>
      <c r="R40" s="75"/>
      <c r="S40" s="66">
        <v>1</v>
      </c>
      <c r="T40" s="67" t="s">
        <v>31</v>
      </c>
      <c r="V40" s="66">
        <v>1</v>
      </c>
      <c r="W40" s="66" t="s">
        <v>34</v>
      </c>
    </row>
    <row r="41" spans="1:23" s="4" customFormat="1" ht="27" customHeight="1" x14ac:dyDescent="0.15">
      <c r="A41" s="196"/>
      <c r="B41" s="177">
        <v>37</v>
      </c>
      <c r="C41" s="64" t="s">
        <v>121</v>
      </c>
      <c r="D41" s="38" t="s">
        <v>122</v>
      </c>
      <c r="E41" s="20">
        <v>10</v>
      </c>
      <c r="F41" s="21">
        <v>51</v>
      </c>
      <c r="G41" s="22">
        <v>856058</v>
      </c>
      <c r="H41" s="107">
        <f t="shared" si="2"/>
        <v>16785.450980392157</v>
      </c>
      <c r="I41" s="23">
        <v>2189</v>
      </c>
      <c r="J41" s="22">
        <v>856058</v>
      </c>
      <c r="K41" s="107">
        <f t="shared" si="4"/>
        <v>391.07263590680674</v>
      </c>
      <c r="L41" s="27"/>
      <c r="M41" s="36"/>
      <c r="N41" s="54"/>
      <c r="O41" s="54"/>
      <c r="P41" s="72"/>
      <c r="Q41" s="166"/>
      <c r="R41" s="75"/>
      <c r="S41" s="66">
        <v>1</v>
      </c>
      <c r="T41" s="67" t="s">
        <v>31</v>
      </c>
      <c r="V41" s="66">
        <v>1</v>
      </c>
      <c r="W41" s="66" t="s">
        <v>34</v>
      </c>
    </row>
    <row r="42" spans="1:23" s="4" customFormat="1" ht="27" customHeight="1" x14ac:dyDescent="0.15">
      <c r="A42" s="196"/>
      <c r="B42" s="177">
        <v>38</v>
      </c>
      <c r="C42" s="64" t="s">
        <v>121</v>
      </c>
      <c r="D42" s="38" t="s">
        <v>123</v>
      </c>
      <c r="E42" s="20">
        <v>20</v>
      </c>
      <c r="F42" s="21">
        <v>293</v>
      </c>
      <c r="G42" s="22">
        <v>3151040</v>
      </c>
      <c r="H42" s="107">
        <f t="shared" si="2"/>
        <v>10754.402730375426</v>
      </c>
      <c r="I42" s="23">
        <v>14604</v>
      </c>
      <c r="J42" s="22">
        <v>3151040</v>
      </c>
      <c r="K42" s="107">
        <f t="shared" si="4"/>
        <v>215.76554368666118</v>
      </c>
      <c r="L42" s="27"/>
      <c r="M42" s="36"/>
      <c r="N42" s="54"/>
      <c r="O42" s="54"/>
      <c r="P42" s="72"/>
      <c r="Q42" s="166"/>
      <c r="R42" s="75"/>
      <c r="S42" s="66">
        <v>1</v>
      </c>
      <c r="T42" s="67" t="s">
        <v>31</v>
      </c>
      <c r="V42" s="66">
        <v>1</v>
      </c>
      <c r="W42" s="66" t="s">
        <v>34</v>
      </c>
    </row>
    <row r="43" spans="1:23" s="4" customFormat="1" ht="27" customHeight="1" x14ac:dyDescent="0.15">
      <c r="A43" s="196"/>
      <c r="B43" s="177">
        <v>39</v>
      </c>
      <c r="C43" s="64" t="s">
        <v>124</v>
      </c>
      <c r="D43" s="38" t="s">
        <v>125</v>
      </c>
      <c r="E43" s="20">
        <v>20</v>
      </c>
      <c r="F43" s="21">
        <v>75</v>
      </c>
      <c r="G43" s="22">
        <v>697697</v>
      </c>
      <c r="H43" s="107">
        <f t="shared" si="2"/>
        <v>9302.626666666667</v>
      </c>
      <c r="I43" s="23">
        <v>3185</v>
      </c>
      <c r="J43" s="22">
        <v>697697</v>
      </c>
      <c r="K43" s="107">
        <f>IF(AND(I43&gt;0,J43&gt;0),J43/I43,0)</f>
        <v>219.05714285714285</v>
      </c>
      <c r="L43" s="27" t="s">
        <v>38</v>
      </c>
      <c r="M43" s="36" t="s">
        <v>476</v>
      </c>
      <c r="N43" s="54" t="s">
        <v>38</v>
      </c>
      <c r="O43" s="54" t="s">
        <v>38</v>
      </c>
      <c r="P43" s="72">
        <v>0.7</v>
      </c>
      <c r="Q43" s="166"/>
      <c r="R43" s="75"/>
      <c r="S43" s="66">
        <v>1</v>
      </c>
      <c r="T43" s="67" t="s">
        <v>31</v>
      </c>
      <c r="V43" s="66">
        <v>1</v>
      </c>
      <c r="W43" s="66" t="s">
        <v>34</v>
      </c>
    </row>
    <row r="44" spans="1:23" s="4" customFormat="1" ht="27" customHeight="1" x14ac:dyDescent="0.15">
      <c r="A44" s="196"/>
      <c r="B44" s="177">
        <v>40</v>
      </c>
      <c r="C44" s="64" t="s">
        <v>128</v>
      </c>
      <c r="D44" s="38" t="s">
        <v>129</v>
      </c>
      <c r="E44" s="20">
        <v>20</v>
      </c>
      <c r="F44" s="21">
        <v>266</v>
      </c>
      <c r="G44" s="22">
        <v>8646693</v>
      </c>
      <c r="H44" s="107">
        <f t="shared" si="2"/>
        <v>32506.364661654134</v>
      </c>
      <c r="I44" s="23">
        <v>23308</v>
      </c>
      <c r="J44" s="22">
        <v>8646693</v>
      </c>
      <c r="K44" s="107">
        <f>IF(AND(I44&gt;0,J44&gt;0),J44/I44,0)</f>
        <v>370.97533035867514</v>
      </c>
      <c r="L44" s="27"/>
      <c r="M44" s="36"/>
      <c r="N44" s="54" t="s">
        <v>38</v>
      </c>
      <c r="O44" s="54"/>
      <c r="P44" s="72">
        <v>1</v>
      </c>
      <c r="Q44" s="166"/>
      <c r="R44" s="75"/>
      <c r="S44" s="66">
        <v>1</v>
      </c>
      <c r="T44" s="67" t="s">
        <v>31</v>
      </c>
      <c r="V44" s="66">
        <v>1</v>
      </c>
      <c r="W44" s="66" t="s">
        <v>34</v>
      </c>
    </row>
    <row r="45" spans="1:23" s="4" customFormat="1" ht="27" customHeight="1" x14ac:dyDescent="0.15">
      <c r="A45" s="196"/>
      <c r="B45" s="177">
        <v>41</v>
      </c>
      <c r="C45" s="64" t="s">
        <v>130</v>
      </c>
      <c r="D45" s="38" t="s">
        <v>131</v>
      </c>
      <c r="E45" s="20">
        <v>20</v>
      </c>
      <c r="F45" s="21">
        <v>182</v>
      </c>
      <c r="G45" s="22">
        <v>1816420</v>
      </c>
      <c r="H45" s="107">
        <f t="shared" si="2"/>
        <v>9980.329670329671</v>
      </c>
      <c r="I45" s="23">
        <v>12005</v>
      </c>
      <c r="J45" s="22">
        <v>1816420</v>
      </c>
      <c r="K45" s="107">
        <f>IF(AND(I45&gt;0,J45&gt;0),J45/I45,0)</f>
        <v>151.30528946272386</v>
      </c>
      <c r="L45" s="27"/>
      <c r="M45" s="36"/>
      <c r="N45" s="54"/>
      <c r="O45" s="54"/>
      <c r="P45" s="72"/>
      <c r="Q45" s="166"/>
      <c r="R45" s="75"/>
      <c r="S45" s="66">
        <v>1</v>
      </c>
      <c r="T45" s="67" t="s">
        <v>31</v>
      </c>
      <c r="V45" s="66">
        <v>1</v>
      </c>
      <c r="W45" s="66" t="s">
        <v>34</v>
      </c>
    </row>
    <row r="46" spans="1:23" s="4" customFormat="1" ht="27" customHeight="1" x14ac:dyDescent="0.15">
      <c r="A46" s="196"/>
      <c r="B46" s="177">
        <v>42</v>
      </c>
      <c r="C46" s="64" t="s">
        <v>134</v>
      </c>
      <c r="D46" s="38" t="s">
        <v>135</v>
      </c>
      <c r="E46" s="20">
        <v>20</v>
      </c>
      <c r="F46" s="21">
        <v>163</v>
      </c>
      <c r="G46" s="22">
        <v>1855950</v>
      </c>
      <c r="H46" s="107">
        <f t="shared" si="2"/>
        <v>11386.196319018405</v>
      </c>
      <c r="I46" s="23">
        <v>12425</v>
      </c>
      <c r="J46" s="22">
        <v>1855950</v>
      </c>
      <c r="K46" s="107">
        <f>IF(AND(I46&gt;0,J46&gt;0),J46/I46,0)</f>
        <v>149.37223340040242</v>
      </c>
      <c r="L46" s="27"/>
      <c r="M46" s="36"/>
      <c r="N46" s="54"/>
      <c r="O46" s="54"/>
      <c r="P46" s="72"/>
      <c r="Q46" s="166"/>
      <c r="R46" s="75"/>
      <c r="S46" s="66">
        <v>1</v>
      </c>
      <c r="T46" s="67" t="s">
        <v>31</v>
      </c>
      <c r="V46" s="66">
        <v>1</v>
      </c>
      <c r="W46" s="66" t="s">
        <v>34</v>
      </c>
    </row>
    <row r="47" spans="1:23" s="4" customFormat="1" ht="27" customHeight="1" x14ac:dyDescent="0.15">
      <c r="A47" s="196"/>
      <c r="B47" s="177">
        <v>43</v>
      </c>
      <c r="C47" s="64" t="s">
        <v>87</v>
      </c>
      <c r="D47" s="38" t="s">
        <v>137</v>
      </c>
      <c r="E47" s="20">
        <v>20</v>
      </c>
      <c r="F47" s="21">
        <v>252</v>
      </c>
      <c r="G47" s="22">
        <v>3455857</v>
      </c>
      <c r="H47" s="107">
        <f t="shared" ref="H47:H52" si="5">IF(AND(F47&gt;0,G47&gt;0),G47/F47,0)</f>
        <v>13713.718253968254</v>
      </c>
      <c r="I47" s="23">
        <v>16061</v>
      </c>
      <c r="J47" s="22">
        <v>3455857</v>
      </c>
      <c r="K47" s="107">
        <f t="shared" ref="K47:K78" si="6">IF(AND(I47&gt;0,J47&gt;0),J47/I47,0)</f>
        <v>215.17072411431417</v>
      </c>
      <c r="L47" s="27"/>
      <c r="M47" s="36"/>
      <c r="N47" s="54"/>
      <c r="O47" s="54"/>
      <c r="P47" s="72"/>
      <c r="Q47" s="166"/>
      <c r="R47" s="75"/>
      <c r="S47" s="66">
        <v>1</v>
      </c>
      <c r="T47" s="67" t="s">
        <v>31</v>
      </c>
      <c r="V47" s="66">
        <v>1</v>
      </c>
      <c r="W47" s="66" t="s">
        <v>34</v>
      </c>
    </row>
    <row r="48" spans="1:23" s="4" customFormat="1" ht="27" customHeight="1" x14ac:dyDescent="0.15">
      <c r="A48" s="196"/>
      <c r="B48" s="177">
        <v>44</v>
      </c>
      <c r="C48" s="64" t="s">
        <v>138</v>
      </c>
      <c r="D48" s="38" t="s">
        <v>139</v>
      </c>
      <c r="E48" s="20">
        <v>40</v>
      </c>
      <c r="F48" s="21">
        <v>500</v>
      </c>
      <c r="G48" s="22">
        <v>12793841</v>
      </c>
      <c r="H48" s="107">
        <f t="shared" si="5"/>
        <v>25587.682000000001</v>
      </c>
      <c r="I48" s="23">
        <v>42504.46</v>
      </c>
      <c r="J48" s="22">
        <v>12793841</v>
      </c>
      <c r="K48" s="107">
        <f t="shared" si="6"/>
        <v>300.99996565066351</v>
      </c>
      <c r="L48" s="27"/>
      <c r="M48" s="36"/>
      <c r="N48" s="54"/>
      <c r="O48" s="54"/>
      <c r="P48" s="72"/>
      <c r="Q48" s="166"/>
      <c r="R48" s="75"/>
      <c r="S48" s="66">
        <v>1</v>
      </c>
      <c r="T48" s="67" t="s">
        <v>31</v>
      </c>
      <c r="V48" s="66">
        <v>1</v>
      </c>
      <c r="W48" s="66" t="s">
        <v>34</v>
      </c>
    </row>
    <row r="49" spans="1:23" s="4" customFormat="1" ht="27" customHeight="1" x14ac:dyDescent="0.15">
      <c r="A49" s="196"/>
      <c r="B49" s="177">
        <v>45</v>
      </c>
      <c r="C49" s="64" t="s">
        <v>140</v>
      </c>
      <c r="D49" s="38" t="s">
        <v>141</v>
      </c>
      <c r="E49" s="20">
        <v>20</v>
      </c>
      <c r="F49" s="21">
        <v>126</v>
      </c>
      <c r="G49" s="22">
        <v>1907892</v>
      </c>
      <c r="H49" s="107">
        <f t="shared" si="5"/>
        <v>15142</v>
      </c>
      <c r="I49" s="23">
        <v>10372</v>
      </c>
      <c r="J49" s="22">
        <v>1907892</v>
      </c>
      <c r="K49" s="107">
        <f t="shared" si="6"/>
        <v>183.94639413806402</v>
      </c>
      <c r="L49" s="27"/>
      <c r="M49" s="36"/>
      <c r="N49" s="54"/>
      <c r="O49" s="54"/>
      <c r="P49" s="72"/>
      <c r="Q49" s="166"/>
      <c r="R49" s="75"/>
      <c r="S49" s="66">
        <v>1</v>
      </c>
      <c r="T49" s="67" t="s">
        <v>31</v>
      </c>
      <c r="V49" s="66">
        <v>1</v>
      </c>
      <c r="W49" s="66" t="s">
        <v>34</v>
      </c>
    </row>
    <row r="50" spans="1:23" s="4" customFormat="1" ht="27" customHeight="1" x14ac:dyDescent="0.15">
      <c r="A50" s="196"/>
      <c r="B50" s="177">
        <v>46</v>
      </c>
      <c r="C50" s="64" t="s">
        <v>142</v>
      </c>
      <c r="D50" s="38" t="s">
        <v>143</v>
      </c>
      <c r="E50" s="20">
        <v>30</v>
      </c>
      <c r="F50" s="21">
        <v>432</v>
      </c>
      <c r="G50" s="22">
        <v>4043481</v>
      </c>
      <c r="H50" s="107">
        <f t="shared" si="5"/>
        <v>9359.9097222222226</v>
      </c>
      <c r="I50" s="23">
        <v>38880</v>
      </c>
      <c r="J50" s="22">
        <v>4043481</v>
      </c>
      <c r="K50" s="107">
        <f t="shared" si="6"/>
        <v>103.99899691358024</v>
      </c>
      <c r="L50" s="27"/>
      <c r="M50" s="36"/>
      <c r="N50" s="54"/>
      <c r="O50" s="54"/>
      <c r="P50" s="72"/>
      <c r="Q50" s="166"/>
      <c r="R50" s="75"/>
      <c r="S50" s="66">
        <v>1</v>
      </c>
      <c r="T50" s="67" t="s">
        <v>31</v>
      </c>
      <c r="V50" s="66">
        <v>1</v>
      </c>
      <c r="W50" s="66" t="s">
        <v>34</v>
      </c>
    </row>
    <row r="51" spans="1:23" s="4" customFormat="1" ht="27" customHeight="1" x14ac:dyDescent="0.15">
      <c r="A51" s="196"/>
      <c r="B51" s="177">
        <v>47</v>
      </c>
      <c r="C51" s="64" t="s">
        <v>144</v>
      </c>
      <c r="D51" s="38" t="s">
        <v>145</v>
      </c>
      <c r="E51" s="20">
        <v>20</v>
      </c>
      <c r="F51" s="21">
        <v>220</v>
      </c>
      <c r="G51" s="22">
        <v>3319950</v>
      </c>
      <c r="H51" s="107">
        <f t="shared" si="5"/>
        <v>15090.681818181818</v>
      </c>
      <c r="I51" s="23">
        <v>21056</v>
      </c>
      <c r="J51" s="22">
        <v>3319950</v>
      </c>
      <c r="K51" s="107">
        <f t="shared" si="6"/>
        <v>157.67239741641336</v>
      </c>
      <c r="L51" s="27"/>
      <c r="M51" s="36"/>
      <c r="N51" s="54"/>
      <c r="O51" s="54"/>
      <c r="P51" s="72"/>
      <c r="Q51" s="166"/>
      <c r="R51" s="75"/>
      <c r="S51" s="66">
        <v>1</v>
      </c>
      <c r="T51" s="67" t="s">
        <v>31</v>
      </c>
      <c r="V51" s="66">
        <v>1</v>
      </c>
      <c r="W51" s="66" t="s">
        <v>34</v>
      </c>
    </row>
    <row r="52" spans="1:23" s="4" customFormat="1" ht="27" customHeight="1" x14ac:dyDescent="0.15">
      <c r="A52" s="196"/>
      <c r="B52" s="177">
        <v>48</v>
      </c>
      <c r="C52" s="64" t="s">
        <v>146</v>
      </c>
      <c r="D52" s="38" t="s">
        <v>147</v>
      </c>
      <c r="E52" s="20">
        <v>20</v>
      </c>
      <c r="F52" s="21">
        <v>130</v>
      </c>
      <c r="G52" s="22">
        <v>3281200</v>
      </c>
      <c r="H52" s="107">
        <f t="shared" si="5"/>
        <v>25240</v>
      </c>
      <c r="I52" s="23">
        <v>9672</v>
      </c>
      <c r="J52" s="22">
        <v>3281200</v>
      </c>
      <c r="K52" s="107">
        <f t="shared" si="6"/>
        <v>339.24731182795699</v>
      </c>
      <c r="L52" s="27"/>
      <c r="M52" s="36"/>
      <c r="N52" s="54"/>
      <c r="O52" s="54"/>
      <c r="P52" s="72"/>
      <c r="Q52" s="166"/>
      <c r="R52" s="75"/>
      <c r="S52" s="66">
        <v>1</v>
      </c>
      <c r="T52" s="67" t="s">
        <v>31</v>
      </c>
      <c r="V52" s="66">
        <v>1</v>
      </c>
      <c r="W52" s="66" t="s">
        <v>34</v>
      </c>
    </row>
    <row r="53" spans="1:23" s="4" customFormat="1" ht="27" customHeight="1" x14ac:dyDescent="0.15">
      <c r="A53" s="196"/>
      <c r="B53" s="177">
        <v>49</v>
      </c>
      <c r="C53" s="64" t="s">
        <v>152</v>
      </c>
      <c r="D53" s="38" t="s">
        <v>153</v>
      </c>
      <c r="E53" s="20">
        <v>20</v>
      </c>
      <c r="F53" s="21">
        <v>189</v>
      </c>
      <c r="G53" s="22">
        <v>5103105</v>
      </c>
      <c r="H53" s="107">
        <f>IF(AND(F53&gt;0,G53&gt;0),G53/F53,0)</f>
        <v>27000.555555555555</v>
      </c>
      <c r="I53" s="23">
        <v>14528</v>
      </c>
      <c r="J53" s="22">
        <v>5103105</v>
      </c>
      <c r="K53" s="107">
        <f t="shared" si="6"/>
        <v>351.25998072687224</v>
      </c>
      <c r="L53" s="27"/>
      <c r="M53" s="36"/>
      <c r="N53" s="54"/>
      <c r="O53" s="54"/>
      <c r="P53" s="72"/>
      <c r="Q53" s="166"/>
      <c r="R53" s="75"/>
      <c r="S53" s="66">
        <v>1</v>
      </c>
      <c r="T53" s="67" t="s">
        <v>31</v>
      </c>
      <c r="V53" s="66">
        <v>1</v>
      </c>
      <c r="W53" s="66" t="s">
        <v>34</v>
      </c>
    </row>
    <row r="54" spans="1:23" s="4" customFormat="1" ht="27" customHeight="1" x14ac:dyDescent="0.15">
      <c r="A54" s="196"/>
      <c r="B54" s="177">
        <v>50</v>
      </c>
      <c r="C54" s="64" t="s">
        <v>154</v>
      </c>
      <c r="D54" s="38" t="s">
        <v>155</v>
      </c>
      <c r="E54" s="20">
        <v>10</v>
      </c>
      <c r="F54" s="21">
        <v>84</v>
      </c>
      <c r="G54" s="22">
        <v>1286110</v>
      </c>
      <c r="H54" s="107">
        <f t="shared" ref="H54:H71" si="7">IF(AND(F54&gt;0,G54&gt;0),G54/F54,0)</f>
        <v>15310.833333333334</v>
      </c>
      <c r="I54" s="23">
        <v>6362</v>
      </c>
      <c r="J54" s="22">
        <v>1286110</v>
      </c>
      <c r="K54" s="107">
        <f t="shared" si="6"/>
        <v>202.15498270983969</v>
      </c>
      <c r="L54" s="27"/>
      <c r="M54" s="36"/>
      <c r="N54" s="54"/>
      <c r="O54" s="54"/>
      <c r="P54" s="72"/>
      <c r="Q54" s="166"/>
      <c r="R54" s="75"/>
      <c r="S54" s="66">
        <v>1</v>
      </c>
      <c r="T54" s="67" t="s">
        <v>31</v>
      </c>
      <c r="V54" s="66">
        <v>1</v>
      </c>
      <c r="W54" s="66" t="s">
        <v>34</v>
      </c>
    </row>
    <row r="55" spans="1:23" s="4" customFormat="1" ht="27" customHeight="1" x14ac:dyDescent="0.15">
      <c r="A55" s="196"/>
      <c r="B55" s="177">
        <v>51</v>
      </c>
      <c r="C55" s="64" t="s">
        <v>156</v>
      </c>
      <c r="D55" s="38" t="s">
        <v>157</v>
      </c>
      <c r="E55" s="20">
        <v>34</v>
      </c>
      <c r="F55" s="21">
        <v>516</v>
      </c>
      <c r="G55" s="22">
        <v>12025714</v>
      </c>
      <c r="H55" s="107">
        <f t="shared" si="7"/>
        <v>23305.647286821706</v>
      </c>
      <c r="I55" s="23">
        <v>54274</v>
      </c>
      <c r="J55" s="22">
        <v>12025714</v>
      </c>
      <c r="K55" s="107">
        <f t="shared" si="6"/>
        <v>221.57412388989204</v>
      </c>
      <c r="L55" s="27"/>
      <c r="M55" s="36"/>
      <c r="N55" s="54" t="s">
        <v>38</v>
      </c>
      <c r="O55" s="54"/>
      <c r="P55" s="72">
        <v>2.2800000000000001E-2</v>
      </c>
      <c r="Q55" s="166"/>
      <c r="R55" s="75"/>
      <c r="S55" s="66">
        <v>1</v>
      </c>
      <c r="T55" s="67" t="s">
        <v>31</v>
      </c>
      <c r="V55" s="66">
        <v>1</v>
      </c>
      <c r="W55" s="66" t="s">
        <v>34</v>
      </c>
    </row>
    <row r="56" spans="1:23" s="4" customFormat="1" ht="27" customHeight="1" x14ac:dyDescent="0.15">
      <c r="A56" s="196"/>
      <c r="B56" s="177">
        <v>52</v>
      </c>
      <c r="C56" s="64" t="s">
        <v>158</v>
      </c>
      <c r="D56" s="38" t="s">
        <v>159</v>
      </c>
      <c r="E56" s="20">
        <v>20</v>
      </c>
      <c r="F56" s="21">
        <v>149</v>
      </c>
      <c r="G56" s="22">
        <v>985434</v>
      </c>
      <c r="H56" s="107">
        <f t="shared" si="7"/>
        <v>6613.6510067114095</v>
      </c>
      <c r="I56" s="23">
        <v>5043</v>
      </c>
      <c r="J56" s="22">
        <v>985434</v>
      </c>
      <c r="K56" s="107">
        <f t="shared" si="6"/>
        <v>195.40630577037479</v>
      </c>
      <c r="L56" s="27"/>
      <c r="M56" s="36"/>
      <c r="N56" s="54"/>
      <c r="O56" s="54"/>
      <c r="P56" s="72"/>
      <c r="Q56" s="166"/>
      <c r="R56" s="75"/>
      <c r="S56" s="66">
        <v>1</v>
      </c>
      <c r="T56" s="67" t="s">
        <v>31</v>
      </c>
      <c r="V56" s="66">
        <v>1</v>
      </c>
      <c r="W56" s="66" t="s">
        <v>34</v>
      </c>
    </row>
    <row r="57" spans="1:23" s="4" customFormat="1" ht="27" customHeight="1" x14ac:dyDescent="0.15">
      <c r="A57" s="196"/>
      <c r="B57" s="177">
        <v>53</v>
      </c>
      <c r="C57" s="64" t="s">
        <v>160</v>
      </c>
      <c r="D57" s="38" t="s">
        <v>161</v>
      </c>
      <c r="E57" s="20">
        <v>20</v>
      </c>
      <c r="F57" s="21">
        <v>131</v>
      </c>
      <c r="G57" s="22">
        <v>431600</v>
      </c>
      <c r="H57" s="107">
        <f t="shared" si="7"/>
        <v>3294.6564885496182</v>
      </c>
      <c r="I57" s="23">
        <v>6474</v>
      </c>
      <c r="J57" s="22">
        <v>431600</v>
      </c>
      <c r="K57" s="107">
        <f t="shared" si="6"/>
        <v>66.666666666666671</v>
      </c>
      <c r="L57" s="27"/>
      <c r="M57" s="36"/>
      <c r="N57" s="54"/>
      <c r="O57" s="54"/>
      <c r="P57" s="72"/>
      <c r="Q57" s="166"/>
      <c r="R57" s="75"/>
      <c r="S57" s="66">
        <v>1</v>
      </c>
      <c r="T57" s="67" t="s">
        <v>31</v>
      </c>
      <c r="V57" s="66">
        <v>1</v>
      </c>
      <c r="W57" s="66" t="s">
        <v>34</v>
      </c>
    </row>
    <row r="58" spans="1:23" s="4" customFormat="1" ht="27" customHeight="1" x14ac:dyDescent="0.15">
      <c r="A58" s="196"/>
      <c r="B58" s="177">
        <v>54</v>
      </c>
      <c r="C58" s="64" t="s">
        <v>164</v>
      </c>
      <c r="D58" s="38" t="s">
        <v>164</v>
      </c>
      <c r="E58" s="20">
        <v>20</v>
      </c>
      <c r="F58" s="21">
        <v>120</v>
      </c>
      <c r="G58" s="22">
        <v>1207875</v>
      </c>
      <c r="H58" s="107">
        <f t="shared" si="7"/>
        <v>10065.625</v>
      </c>
      <c r="I58" s="23">
        <v>9073</v>
      </c>
      <c r="J58" s="22">
        <v>1207875</v>
      </c>
      <c r="K58" s="107">
        <f t="shared" si="6"/>
        <v>133.12851317094677</v>
      </c>
      <c r="L58" s="27"/>
      <c r="M58" s="36"/>
      <c r="N58" s="54"/>
      <c r="O58" s="54"/>
      <c r="P58" s="72"/>
      <c r="Q58" s="166"/>
      <c r="R58" s="75"/>
      <c r="S58" s="66">
        <v>1</v>
      </c>
      <c r="T58" s="67" t="s">
        <v>31</v>
      </c>
      <c r="V58" s="66">
        <v>1</v>
      </c>
      <c r="W58" s="66" t="s">
        <v>34</v>
      </c>
    </row>
    <row r="59" spans="1:23" s="4" customFormat="1" ht="27" customHeight="1" x14ac:dyDescent="0.15">
      <c r="A59" s="196"/>
      <c r="B59" s="177">
        <v>55</v>
      </c>
      <c r="C59" s="64" t="s">
        <v>165</v>
      </c>
      <c r="D59" s="38" t="s">
        <v>166</v>
      </c>
      <c r="E59" s="20">
        <v>20</v>
      </c>
      <c r="F59" s="21">
        <v>299</v>
      </c>
      <c r="G59" s="22">
        <v>4461724</v>
      </c>
      <c r="H59" s="107">
        <f t="shared" si="7"/>
        <v>14922.153846153846</v>
      </c>
      <c r="I59" s="23">
        <v>18252</v>
      </c>
      <c r="J59" s="22">
        <v>4461724</v>
      </c>
      <c r="K59" s="107">
        <f t="shared" si="6"/>
        <v>244.45123822046898</v>
      </c>
      <c r="L59" s="27"/>
      <c r="M59" s="36"/>
      <c r="N59" s="54"/>
      <c r="O59" s="54"/>
      <c r="P59" s="72"/>
      <c r="Q59" s="166"/>
      <c r="R59" s="75"/>
      <c r="S59" s="66">
        <v>1</v>
      </c>
      <c r="T59" s="67" t="s">
        <v>31</v>
      </c>
      <c r="V59" s="66">
        <v>1</v>
      </c>
      <c r="W59" s="66" t="s">
        <v>34</v>
      </c>
    </row>
    <row r="60" spans="1:23" s="4" customFormat="1" ht="27" customHeight="1" x14ac:dyDescent="0.15">
      <c r="A60" s="196"/>
      <c r="B60" s="177">
        <v>56</v>
      </c>
      <c r="C60" s="64" t="s">
        <v>167</v>
      </c>
      <c r="D60" s="38" t="s">
        <v>168</v>
      </c>
      <c r="E60" s="20">
        <v>20</v>
      </c>
      <c r="F60" s="21">
        <v>247</v>
      </c>
      <c r="G60" s="22">
        <v>5647045</v>
      </c>
      <c r="H60" s="107">
        <f t="shared" si="7"/>
        <v>22862.530364372469</v>
      </c>
      <c r="I60" s="23">
        <v>23529</v>
      </c>
      <c r="J60" s="22">
        <v>5647045</v>
      </c>
      <c r="K60" s="107">
        <f t="shared" si="6"/>
        <v>240.00361256321986</v>
      </c>
      <c r="L60" s="27"/>
      <c r="M60" s="36"/>
      <c r="N60" s="54" t="s">
        <v>38</v>
      </c>
      <c r="O60" s="54"/>
      <c r="P60" s="72">
        <f>5645412/5768187</f>
        <v>0.9787151491447833</v>
      </c>
      <c r="Q60" s="166" t="s">
        <v>38</v>
      </c>
      <c r="R60" s="75">
        <f>2/23</f>
        <v>8.6956521739130432E-2</v>
      </c>
      <c r="S60" s="66">
        <v>1</v>
      </c>
      <c r="T60" s="67" t="s">
        <v>31</v>
      </c>
      <c r="V60" s="66">
        <v>1</v>
      </c>
      <c r="W60" s="66" t="s">
        <v>34</v>
      </c>
    </row>
    <row r="61" spans="1:23" s="4" customFormat="1" ht="27" customHeight="1" x14ac:dyDescent="0.15">
      <c r="A61" s="196"/>
      <c r="B61" s="177">
        <v>57</v>
      </c>
      <c r="C61" s="64" t="s">
        <v>169</v>
      </c>
      <c r="D61" s="38" t="s">
        <v>170</v>
      </c>
      <c r="E61" s="20">
        <v>20</v>
      </c>
      <c r="F61" s="21">
        <v>72</v>
      </c>
      <c r="G61" s="22">
        <v>1200000</v>
      </c>
      <c r="H61" s="107">
        <f t="shared" si="7"/>
        <v>16666.666666666668</v>
      </c>
      <c r="I61" s="23">
        <v>6336</v>
      </c>
      <c r="J61" s="22">
        <v>1200000</v>
      </c>
      <c r="K61" s="107">
        <f t="shared" si="6"/>
        <v>189.39393939393941</v>
      </c>
      <c r="L61" s="27"/>
      <c r="M61" s="36"/>
      <c r="N61" s="54"/>
      <c r="O61" s="54"/>
      <c r="P61" s="72"/>
      <c r="Q61" s="166"/>
      <c r="R61" s="75"/>
      <c r="S61" s="66">
        <v>1</v>
      </c>
      <c r="T61" s="67" t="s">
        <v>31</v>
      </c>
      <c r="V61" s="66">
        <v>1</v>
      </c>
      <c r="W61" s="66" t="s">
        <v>34</v>
      </c>
    </row>
    <row r="62" spans="1:23" s="4" customFormat="1" ht="27" customHeight="1" x14ac:dyDescent="0.15">
      <c r="A62" s="196"/>
      <c r="B62" s="177">
        <v>58</v>
      </c>
      <c r="C62" s="64" t="s">
        <v>171</v>
      </c>
      <c r="D62" s="38" t="s">
        <v>172</v>
      </c>
      <c r="E62" s="20">
        <v>20</v>
      </c>
      <c r="F62" s="21">
        <v>139</v>
      </c>
      <c r="G62" s="22">
        <v>1302414</v>
      </c>
      <c r="H62" s="107">
        <f t="shared" si="7"/>
        <v>9369.8848920863311</v>
      </c>
      <c r="I62" s="23">
        <v>8545</v>
      </c>
      <c r="J62" s="22">
        <v>1302414</v>
      </c>
      <c r="K62" s="107">
        <f t="shared" si="6"/>
        <v>152.41825629022821</v>
      </c>
      <c r="L62" s="27"/>
      <c r="M62" s="36"/>
      <c r="N62" s="54"/>
      <c r="O62" s="54"/>
      <c r="P62" s="72"/>
      <c r="Q62" s="166"/>
      <c r="R62" s="75"/>
      <c r="S62" s="66">
        <v>1</v>
      </c>
      <c r="T62" s="67" t="s">
        <v>31</v>
      </c>
      <c r="V62" s="66">
        <v>1</v>
      </c>
      <c r="W62" s="66" t="s">
        <v>34</v>
      </c>
    </row>
    <row r="63" spans="1:23" s="4" customFormat="1" ht="27" customHeight="1" x14ac:dyDescent="0.15">
      <c r="A63" s="196"/>
      <c r="B63" s="177">
        <v>59</v>
      </c>
      <c r="C63" s="64" t="s">
        <v>173</v>
      </c>
      <c r="D63" s="38" t="s">
        <v>174</v>
      </c>
      <c r="E63" s="20">
        <v>20</v>
      </c>
      <c r="F63" s="21">
        <v>247</v>
      </c>
      <c r="G63" s="22">
        <v>2541690</v>
      </c>
      <c r="H63" s="107">
        <f t="shared" si="7"/>
        <v>10290.242914979757</v>
      </c>
      <c r="I63" s="23">
        <v>23166</v>
      </c>
      <c r="J63" s="22">
        <v>2541690</v>
      </c>
      <c r="K63" s="107">
        <f t="shared" si="6"/>
        <v>109.71639471639472</v>
      </c>
      <c r="L63" s="27"/>
      <c r="M63" s="36"/>
      <c r="N63" s="54" t="s">
        <v>38</v>
      </c>
      <c r="O63" s="54"/>
      <c r="P63" s="72">
        <v>0.02</v>
      </c>
      <c r="Q63" s="166"/>
      <c r="R63" s="75"/>
      <c r="S63" s="66">
        <v>1</v>
      </c>
      <c r="T63" s="67" t="s">
        <v>31</v>
      </c>
      <c r="V63" s="66">
        <v>1</v>
      </c>
      <c r="W63" s="66" t="s">
        <v>34</v>
      </c>
    </row>
    <row r="64" spans="1:23" s="4" customFormat="1" ht="27" customHeight="1" x14ac:dyDescent="0.15">
      <c r="A64" s="196"/>
      <c r="B64" s="177">
        <v>60</v>
      </c>
      <c r="C64" s="64" t="s">
        <v>175</v>
      </c>
      <c r="D64" s="38" t="s">
        <v>176</v>
      </c>
      <c r="E64" s="20">
        <v>60</v>
      </c>
      <c r="F64" s="21">
        <v>775</v>
      </c>
      <c r="G64" s="22">
        <v>8129580</v>
      </c>
      <c r="H64" s="107">
        <f t="shared" si="7"/>
        <v>10489.780645161291</v>
      </c>
      <c r="I64" s="23">
        <v>89908</v>
      </c>
      <c r="J64" s="22">
        <v>8129580</v>
      </c>
      <c r="K64" s="107">
        <f t="shared" si="6"/>
        <v>90.421097121501987</v>
      </c>
      <c r="L64" s="27"/>
      <c r="M64" s="36"/>
      <c r="N64" s="54"/>
      <c r="O64" s="54"/>
      <c r="P64" s="72"/>
      <c r="Q64" s="166"/>
      <c r="R64" s="75"/>
      <c r="S64" s="66">
        <v>1</v>
      </c>
      <c r="T64" s="67" t="s">
        <v>31</v>
      </c>
      <c r="V64" s="66">
        <v>1</v>
      </c>
      <c r="W64" s="66" t="s">
        <v>34</v>
      </c>
    </row>
    <row r="65" spans="1:23" s="4" customFormat="1" ht="27" customHeight="1" x14ac:dyDescent="0.15">
      <c r="A65" s="196"/>
      <c r="B65" s="177">
        <v>61</v>
      </c>
      <c r="C65" s="64" t="s">
        <v>177</v>
      </c>
      <c r="D65" s="38" t="s">
        <v>178</v>
      </c>
      <c r="E65" s="20">
        <v>40</v>
      </c>
      <c r="F65" s="21">
        <v>457</v>
      </c>
      <c r="G65" s="22">
        <v>3722500</v>
      </c>
      <c r="H65" s="107">
        <f t="shared" si="7"/>
        <v>8145.5142231947484</v>
      </c>
      <c r="I65" s="23">
        <v>47678</v>
      </c>
      <c r="J65" s="22">
        <v>3722500</v>
      </c>
      <c r="K65" s="107">
        <f t="shared" si="6"/>
        <v>78.075842107470947</v>
      </c>
      <c r="L65" s="27"/>
      <c r="M65" s="36"/>
      <c r="N65" s="54"/>
      <c r="O65" s="54"/>
      <c r="P65" s="72"/>
      <c r="Q65" s="166"/>
      <c r="R65" s="75"/>
      <c r="S65" s="66">
        <v>1</v>
      </c>
      <c r="T65" s="67" t="s">
        <v>31</v>
      </c>
      <c r="V65" s="66">
        <v>1</v>
      </c>
      <c r="W65" s="66" t="s">
        <v>34</v>
      </c>
    </row>
    <row r="66" spans="1:23" s="4" customFormat="1" ht="27" customHeight="1" x14ac:dyDescent="0.15">
      <c r="A66" s="196"/>
      <c r="B66" s="177">
        <v>62</v>
      </c>
      <c r="C66" s="64" t="s">
        <v>179</v>
      </c>
      <c r="D66" s="38" t="s">
        <v>180</v>
      </c>
      <c r="E66" s="20">
        <v>20</v>
      </c>
      <c r="F66" s="21">
        <v>241</v>
      </c>
      <c r="G66" s="22">
        <v>2838310</v>
      </c>
      <c r="H66" s="107">
        <f t="shared" si="7"/>
        <v>11777.219917012448</v>
      </c>
      <c r="I66" s="23">
        <v>17776</v>
      </c>
      <c r="J66" s="22">
        <v>2838310</v>
      </c>
      <c r="K66" s="107">
        <f t="shared" si="6"/>
        <v>159.67090459045906</v>
      </c>
      <c r="L66" s="27"/>
      <c r="M66" s="36"/>
      <c r="N66" s="54"/>
      <c r="O66" s="54"/>
      <c r="P66" s="72"/>
      <c r="Q66" s="166"/>
      <c r="R66" s="75"/>
      <c r="S66" s="66">
        <v>1</v>
      </c>
      <c r="T66" s="67" t="s">
        <v>31</v>
      </c>
      <c r="V66" s="66">
        <v>1</v>
      </c>
      <c r="W66" s="66" t="s">
        <v>34</v>
      </c>
    </row>
    <row r="67" spans="1:23" s="4" customFormat="1" ht="27" customHeight="1" x14ac:dyDescent="0.15">
      <c r="A67" s="196"/>
      <c r="B67" s="177">
        <v>63</v>
      </c>
      <c r="C67" s="64" t="s">
        <v>104</v>
      </c>
      <c r="D67" s="38" t="s">
        <v>105</v>
      </c>
      <c r="E67" s="20">
        <v>15</v>
      </c>
      <c r="F67" s="21">
        <v>195</v>
      </c>
      <c r="G67" s="22">
        <v>5892576</v>
      </c>
      <c r="H67" s="107">
        <f t="shared" si="7"/>
        <v>30218.33846153846</v>
      </c>
      <c r="I67" s="23">
        <v>15214.75</v>
      </c>
      <c r="J67" s="22">
        <v>5892576</v>
      </c>
      <c r="K67" s="107">
        <f t="shared" si="6"/>
        <v>387.29364596855027</v>
      </c>
      <c r="L67" s="27"/>
      <c r="M67" s="36"/>
      <c r="N67" s="54"/>
      <c r="O67" s="54"/>
      <c r="P67" s="72"/>
      <c r="Q67" s="166"/>
      <c r="R67" s="75"/>
      <c r="S67" s="66">
        <v>1</v>
      </c>
      <c r="T67" s="67" t="s">
        <v>31</v>
      </c>
      <c r="V67" s="66">
        <v>1</v>
      </c>
      <c r="W67" s="66" t="s">
        <v>34</v>
      </c>
    </row>
    <row r="68" spans="1:23" s="4" customFormat="1" ht="27" customHeight="1" x14ac:dyDescent="0.15">
      <c r="A68" s="196"/>
      <c r="B68" s="177">
        <v>64</v>
      </c>
      <c r="C68" s="64" t="s">
        <v>181</v>
      </c>
      <c r="D68" s="38" t="s">
        <v>182</v>
      </c>
      <c r="E68" s="20">
        <v>15</v>
      </c>
      <c r="F68" s="21">
        <v>212</v>
      </c>
      <c r="G68" s="22">
        <v>5961771</v>
      </c>
      <c r="H68" s="107">
        <f t="shared" si="7"/>
        <v>28121.561320754718</v>
      </c>
      <c r="I68" s="23">
        <v>19650</v>
      </c>
      <c r="J68" s="22">
        <v>5961771</v>
      </c>
      <c r="K68" s="107">
        <f t="shared" si="6"/>
        <v>303.39801526717559</v>
      </c>
      <c r="L68" s="27"/>
      <c r="M68" s="36"/>
      <c r="N68" s="54"/>
      <c r="O68" s="54"/>
      <c r="P68" s="72"/>
      <c r="Q68" s="166"/>
      <c r="R68" s="75"/>
      <c r="S68" s="66">
        <v>1</v>
      </c>
      <c r="T68" s="67" t="s">
        <v>31</v>
      </c>
      <c r="V68" s="66">
        <v>1</v>
      </c>
      <c r="W68" s="66" t="s">
        <v>34</v>
      </c>
    </row>
    <row r="69" spans="1:23" s="4" customFormat="1" ht="27" customHeight="1" x14ac:dyDescent="0.15">
      <c r="A69" s="196"/>
      <c r="B69" s="177">
        <v>65</v>
      </c>
      <c r="C69" s="64" t="s">
        <v>183</v>
      </c>
      <c r="D69" s="38" t="s">
        <v>184</v>
      </c>
      <c r="E69" s="20">
        <v>20</v>
      </c>
      <c r="F69" s="21">
        <v>100</v>
      </c>
      <c r="G69" s="22">
        <v>1184500</v>
      </c>
      <c r="H69" s="107">
        <f t="shared" si="7"/>
        <v>11845</v>
      </c>
      <c r="I69" s="23">
        <v>7490</v>
      </c>
      <c r="J69" s="22">
        <v>1184500</v>
      </c>
      <c r="K69" s="107">
        <f t="shared" si="6"/>
        <v>158.1441922563418</v>
      </c>
      <c r="L69" s="27"/>
      <c r="M69" s="36"/>
      <c r="N69" s="54"/>
      <c r="O69" s="54"/>
      <c r="P69" s="72"/>
      <c r="Q69" s="166"/>
      <c r="R69" s="75"/>
      <c r="S69" s="66">
        <v>1</v>
      </c>
      <c r="T69" s="67" t="s">
        <v>31</v>
      </c>
      <c r="V69" s="66">
        <v>1</v>
      </c>
      <c r="W69" s="66" t="s">
        <v>34</v>
      </c>
    </row>
    <row r="70" spans="1:23" s="4" customFormat="1" ht="27" customHeight="1" x14ac:dyDescent="0.15">
      <c r="A70" s="196"/>
      <c r="B70" s="177">
        <v>66</v>
      </c>
      <c r="C70" s="64" t="s">
        <v>185</v>
      </c>
      <c r="D70" s="38" t="s">
        <v>186</v>
      </c>
      <c r="E70" s="20">
        <v>20</v>
      </c>
      <c r="F70" s="21">
        <v>153</v>
      </c>
      <c r="G70" s="22">
        <v>1132690</v>
      </c>
      <c r="H70" s="107">
        <f t="shared" si="7"/>
        <v>7403.2026143790854</v>
      </c>
      <c r="I70" s="23">
        <v>7224</v>
      </c>
      <c r="J70" s="22">
        <v>1132690</v>
      </c>
      <c r="K70" s="107">
        <f t="shared" si="6"/>
        <v>156.7954042081949</v>
      </c>
      <c r="L70" s="27"/>
      <c r="M70" s="36"/>
      <c r="N70" s="54"/>
      <c r="O70" s="54"/>
      <c r="P70" s="72"/>
      <c r="Q70" s="166"/>
      <c r="R70" s="75"/>
      <c r="S70" s="66">
        <v>1</v>
      </c>
      <c r="T70" s="67" t="s">
        <v>31</v>
      </c>
      <c r="V70" s="66">
        <v>1</v>
      </c>
      <c r="W70" s="66" t="s">
        <v>34</v>
      </c>
    </row>
    <row r="71" spans="1:23" s="4" customFormat="1" ht="27" customHeight="1" x14ac:dyDescent="0.15">
      <c r="A71" s="196"/>
      <c r="B71" s="177">
        <v>67</v>
      </c>
      <c r="C71" s="64" t="s">
        <v>187</v>
      </c>
      <c r="D71" s="38" t="s">
        <v>188</v>
      </c>
      <c r="E71" s="20">
        <v>20</v>
      </c>
      <c r="F71" s="21">
        <v>250</v>
      </c>
      <c r="G71" s="22">
        <v>5706000</v>
      </c>
      <c r="H71" s="107">
        <f t="shared" si="7"/>
        <v>22824</v>
      </c>
      <c r="I71" s="23">
        <v>29346</v>
      </c>
      <c r="J71" s="22">
        <v>5706000</v>
      </c>
      <c r="K71" s="107">
        <f t="shared" si="6"/>
        <v>194.43876507871602</v>
      </c>
      <c r="L71" s="27"/>
      <c r="M71" s="36"/>
      <c r="N71" s="54" t="s">
        <v>38</v>
      </c>
      <c r="O71" s="54"/>
      <c r="P71" s="72">
        <v>0.55800000000000005</v>
      </c>
      <c r="Q71" s="166"/>
      <c r="R71" s="75"/>
      <c r="S71" s="66">
        <v>1</v>
      </c>
      <c r="T71" s="67" t="s">
        <v>31</v>
      </c>
      <c r="V71" s="66">
        <v>1</v>
      </c>
      <c r="W71" s="66" t="s">
        <v>34</v>
      </c>
    </row>
    <row r="72" spans="1:23" s="4" customFormat="1" ht="27" customHeight="1" x14ac:dyDescent="0.15">
      <c r="A72" s="196"/>
      <c r="B72" s="177">
        <v>68</v>
      </c>
      <c r="C72" s="64" t="s">
        <v>189</v>
      </c>
      <c r="D72" s="38" t="s">
        <v>190</v>
      </c>
      <c r="E72" s="20">
        <v>20</v>
      </c>
      <c r="F72" s="21">
        <v>137</v>
      </c>
      <c r="G72" s="22">
        <v>2063425</v>
      </c>
      <c r="H72" s="107">
        <f>IF(AND(F72&gt;0,G72&gt;0),G72/F72,0)</f>
        <v>15061.496350364963</v>
      </c>
      <c r="I72" s="23">
        <v>7260</v>
      </c>
      <c r="J72" s="22">
        <v>2063425</v>
      </c>
      <c r="K72" s="107">
        <f t="shared" si="6"/>
        <v>284.21831955922863</v>
      </c>
      <c r="L72" s="27"/>
      <c r="M72" s="36"/>
      <c r="N72" s="54"/>
      <c r="O72" s="54"/>
      <c r="P72" s="72"/>
      <c r="Q72" s="166" t="s">
        <v>38</v>
      </c>
      <c r="R72" s="75">
        <v>6.7000000000000004E-2</v>
      </c>
      <c r="S72" s="66">
        <v>1</v>
      </c>
      <c r="T72" s="67" t="s">
        <v>31</v>
      </c>
      <c r="V72" s="66">
        <v>1</v>
      </c>
      <c r="W72" s="66" t="s">
        <v>34</v>
      </c>
    </row>
    <row r="73" spans="1:23" s="4" customFormat="1" ht="27" customHeight="1" x14ac:dyDescent="0.15">
      <c r="A73" s="196"/>
      <c r="B73" s="177">
        <v>69</v>
      </c>
      <c r="C73" s="64" t="s">
        <v>191</v>
      </c>
      <c r="D73" s="38" t="s">
        <v>192</v>
      </c>
      <c r="E73" s="20">
        <v>20</v>
      </c>
      <c r="F73" s="21">
        <v>98</v>
      </c>
      <c r="G73" s="22">
        <v>1386973</v>
      </c>
      <c r="H73" s="107">
        <f t="shared" ref="H73:H78" si="8">IF(AND(F73&gt;0,G73&gt;0),G73/F73,0)</f>
        <v>14152.785714285714</v>
      </c>
      <c r="I73" s="23">
        <v>10481</v>
      </c>
      <c r="J73" s="22">
        <v>1386973</v>
      </c>
      <c r="K73" s="107">
        <f t="shared" si="6"/>
        <v>132.33212479725216</v>
      </c>
      <c r="L73" s="27"/>
      <c r="M73" s="36"/>
      <c r="N73" s="54"/>
      <c r="O73" s="54"/>
      <c r="P73" s="72"/>
      <c r="Q73" s="166"/>
      <c r="R73" s="75"/>
      <c r="S73" s="66">
        <v>1</v>
      </c>
      <c r="T73" s="67" t="s">
        <v>31</v>
      </c>
      <c r="V73" s="66">
        <v>1</v>
      </c>
      <c r="W73" s="66" t="s">
        <v>34</v>
      </c>
    </row>
    <row r="74" spans="1:23" s="4" customFormat="1" ht="27" customHeight="1" x14ac:dyDescent="0.15">
      <c r="A74" s="196"/>
      <c r="B74" s="177">
        <v>70</v>
      </c>
      <c r="C74" s="64" t="s">
        <v>193</v>
      </c>
      <c r="D74" s="38" t="s">
        <v>194</v>
      </c>
      <c r="E74" s="20">
        <v>14</v>
      </c>
      <c r="F74" s="21">
        <v>72</v>
      </c>
      <c r="G74" s="22">
        <v>831563</v>
      </c>
      <c r="H74" s="107">
        <f t="shared" si="8"/>
        <v>11549.486111111111</v>
      </c>
      <c r="I74" s="23">
        <v>3914</v>
      </c>
      <c r="J74" s="22">
        <v>831563</v>
      </c>
      <c r="K74" s="107">
        <f t="shared" si="6"/>
        <v>212.45861011752683</v>
      </c>
      <c r="L74" s="27"/>
      <c r="M74" s="36"/>
      <c r="N74" s="54" t="s">
        <v>38</v>
      </c>
      <c r="O74" s="54"/>
      <c r="P74" s="72">
        <v>0.2</v>
      </c>
      <c r="Q74" s="166"/>
      <c r="R74" s="75"/>
      <c r="S74" s="66">
        <v>1</v>
      </c>
      <c r="T74" s="67" t="s">
        <v>31</v>
      </c>
      <c r="V74" s="66">
        <v>1</v>
      </c>
      <c r="W74" s="66" t="s">
        <v>34</v>
      </c>
    </row>
    <row r="75" spans="1:23" s="4" customFormat="1" ht="27" customHeight="1" x14ac:dyDescent="0.15">
      <c r="A75" s="196"/>
      <c r="B75" s="177">
        <v>71</v>
      </c>
      <c r="C75" s="64" t="s">
        <v>195</v>
      </c>
      <c r="D75" s="38" t="s">
        <v>196</v>
      </c>
      <c r="E75" s="20">
        <v>20</v>
      </c>
      <c r="F75" s="21">
        <v>135</v>
      </c>
      <c r="G75" s="22">
        <v>1290350</v>
      </c>
      <c r="H75" s="107">
        <f t="shared" si="8"/>
        <v>9558.1481481481478</v>
      </c>
      <c r="I75" s="23">
        <v>7205.25</v>
      </c>
      <c r="J75" s="22">
        <v>1290350</v>
      </c>
      <c r="K75" s="107">
        <f t="shared" si="6"/>
        <v>179.08469518753685</v>
      </c>
      <c r="L75" s="27"/>
      <c r="M75" s="36"/>
      <c r="N75" s="54"/>
      <c r="O75" s="54"/>
      <c r="P75" s="72"/>
      <c r="Q75" s="166"/>
      <c r="R75" s="75"/>
      <c r="S75" s="66">
        <v>1</v>
      </c>
      <c r="T75" s="67" t="s">
        <v>31</v>
      </c>
      <c r="V75" s="66">
        <v>1</v>
      </c>
      <c r="W75" s="66" t="s">
        <v>34</v>
      </c>
    </row>
    <row r="76" spans="1:23" s="4" customFormat="1" ht="27" customHeight="1" x14ac:dyDescent="0.15">
      <c r="A76" s="196"/>
      <c r="B76" s="177">
        <v>72</v>
      </c>
      <c r="C76" s="64" t="s">
        <v>197</v>
      </c>
      <c r="D76" s="38" t="s">
        <v>198</v>
      </c>
      <c r="E76" s="20">
        <v>40</v>
      </c>
      <c r="F76" s="21">
        <v>468</v>
      </c>
      <c r="G76" s="22">
        <v>4388870</v>
      </c>
      <c r="H76" s="107">
        <f t="shared" si="8"/>
        <v>9377.9273504273497</v>
      </c>
      <c r="I76" s="23">
        <v>57850</v>
      </c>
      <c r="J76" s="22">
        <v>4388870</v>
      </c>
      <c r="K76" s="107">
        <f t="shared" si="6"/>
        <v>75.866378565254976</v>
      </c>
      <c r="L76" s="27"/>
      <c r="M76" s="36"/>
      <c r="N76" s="54"/>
      <c r="O76" s="54"/>
      <c r="P76" s="72"/>
      <c r="Q76" s="166"/>
      <c r="R76" s="75"/>
      <c r="S76" s="66">
        <v>1</v>
      </c>
      <c r="T76" s="67" t="s">
        <v>31</v>
      </c>
      <c r="V76" s="66">
        <v>1</v>
      </c>
      <c r="W76" s="66" t="s">
        <v>34</v>
      </c>
    </row>
    <row r="77" spans="1:23" s="4" customFormat="1" ht="27" customHeight="1" x14ac:dyDescent="0.15">
      <c r="A77" s="196"/>
      <c r="B77" s="177">
        <v>73</v>
      </c>
      <c r="C77" s="64" t="s">
        <v>199</v>
      </c>
      <c r="D77" s="38" t="s">
        <v>200</v>
      </c>
      <c r="E77" s="20">
        <v>20</v>
      </c>
      <c r="F77" s="21">
        <v>99</v>
      </c>
      <c r="G77" s="22">
        <v>703710</v>
      </c>
      <c r="H77" s="107">
        <f t="shared" si="8"/>
        <v>7108.181818181818</v>
      </c>
      <c r="I77" s="23">
        <v>5314</v>
      </c>
      <c r="J77" s="22">
        <v>703710</v>
      </c>
      <c r="K77" s="107">
        <f t="shared" si="6"/>
        <v>132.42566804666919</v>
      </c>
      <c r="L77" s="27"/>
      <c r="M77" s="36"/>
      <c r="N77" s="54"/>
      <c r="O77" s="54"/>
      <c r="P77" s="72"/>
      <c r="Q77" s="166" t="s">
        <v>38</v>
      </c>
      <c r="R77" s="75">
        <v>0.13</v>
      </c>
      <c r="S77" s="66">
        <v>1</v>
      </c>
      <c r="T77" s="67" t="s">
        <v>31</v>
      </c>
      <c r="V77" s="66">
        <v>1</v>
      </c>
      <c r="W77" s="66" t="s">
        <v>34</v>
      </c>
    </row>
    <row r="78" spans="1:23" s="4" customFormat="1" ht="27" customHeight="1" x14ac:dyDescent="0.15">
      <c r="A78" s="196"/>
      <c r="B78" s="177">
        <v>74</v>
      </c>
      <c r="C78" s="64" t="s">
        <v>201</v>
      </c>
      <c r="D78" s="38" t="s">
        <v>202</v>
      </c>
      <c r="E78" s="20">
        <v>20</v>
      </c>
      <c r="F78" s="21">
        <v>160</v>
      </c>
      <c r="G78" s="22">
        <v>2899305</v>
      </c>
      <c r="H78" s="107">
        <f t="shared" si="8"/>
        <v>18120.65625</v>
      </c>
      <c r="I78" s="23">
        <v>10311</v>
      </c>
      <c r="J78" s="22">
        <v>2899305</v>
      </c>
      <c r="K78" s="107">
        <f t="shared" si="6"/>
        <v>281.18562700029094</v>
      </c>
      <c r="L78" s="27"/>
      <c r="M78" s="36"/>
      <c r="N78" s="54" t="s">
        <v>38</v>
      </c>
      <c r="O78" s="54"/>
      <c r="P78" s="72">
        <v>0.9</v>
      </c>
      <c r="Q78" s="166"/>
      <c r="R78" s="75"/>
      <c r="S78" s="66">
        <v>1</v>
      </c>
      <c r="T78" s="67" t="s">
        <v>31</v>
      </c>
      <c r="V78" s="66">
        <v>1</v>
      </c>
      <c r="W78" s="66" t="s">
        <v>34</v>
      </c>
    </row>
    <row r="79" spans="1:23" s="4" customFormat="1" ht="27" customHeight="1" x14ac:dyDescent="0.15">
      <c r="A79" s="196"/>
      <c r="B79" s="177">
        <v>75</v>
      </c>
      <c r="C79" s="64" t="s">
        <v>205</v>
      </c>
      <c r="D79" s="38" t="s">
        <v>206</v>
      </c>
      <c r="E79" s="20">
        <v>20</v>
      </c>
      <c r="F79" s="21">
        <v>56</v>
      </c>
      <c r="G79" s="22">
        <v>561125</v>
      </c>
      <c r="H79" s="107">
        <f>IF(AND(F79&gt;0,G79&gt;0),G79/F79,0)</f>
        <v>10020.089285714286</v>
      </c>
      <c r="I79" s="23">
        <v>1440</v>
      </c>
      <c r="J79" s="22">
        <v>561125</v>
      </c>
      <c r="K79" s="107">
        <f>IF(AND(I79&gt;0,J79&gt;0),J79/I79,0)</f>
        <v>389.67013888888891</v>
      </c>
      <c r="L79" s="27"/>
      <c r="M79" s="36"/>
      <c r="N79" s="54"/>
      <c r="O79" s="54"/>
      <c r="P79" s="72"/>
      <c r="Q79" s="166" t="s">
        <v>38</v>
      </c>
      <c r="R79" s="75">
        <v>0.15</v>
      </c>
      <c r="S79" s="66">
        <v>1</v>
      </c>
      <c r="T79" s="67" t="s">
        <v>31</v>
      </c>
      <c r="V79" s="66">
        <v>1</v>
      </c>
      <c r="W79" s="66" t="s">
        <v>34</v>
      </c>
    </row>
    <row r="80" spans="1:23" s="4" customFormat="1" ht="27" customHeight="1" x14ac:dyDescent="0.15">
      <c r="A80" s="196"/>
      <c r="B80" s="177">
        <v>76</v>
      </c>
      <c r="C80" s="64" t="s">
        <v>207</v>
      </c>
      <c r="D80" s="38" t="s">
        <v>208</v>
      </c>
      <c r="E80" s="20">
        <v>20</v>
      </c>
      <c r="F80" s="21">
        <v>274</v>
      </c>
      <c r="G80" s="22">
        <v>5625655</v>
      </c>
      <c r="H80" s="107">
        <f t="shared" ref="H80:H81" si="9">IF(AND(F80&gt;0,G80&gt;0),G80/F80,0)</f>
        <v>20531.587591240877</v>
      </c>
      <c r="I80" s="23">
        <v>19740</v>
      </c>
      <c r="J80" s="22">
        <v>5625655</v>
      </c>
      <c r="K80" s="107">
        <f t="shared" ref="K80:K84" si="10">IF(AND(I80&gt;0,J80&gt;0),J80/I80,0)</f>
        <v>284.98758865248226</v>
      </c>
      <c r="L80" s="27"/>
      <c r="M80" s="36"/>
      <c r="N80" s="54"/>
      <c r="O80" s="54"/>
      <c r="P80" s="72"/>
      <c r="Q80" s="166"/>
      <c r="R80" s="75"/>
      <c r="S80" s="66">
        <v>1</v>
      </c>
      <c r="T80" s="67" t="s">
        <v>31</v>
      </c>
      <c r="V80" s="66">
        <v>1</v>
      </c>
      <c r="W80" s="66" t="s">
        <v>34</v>
      </c>
    </row>
    <row r="81" spans="1:23" s="4" customFormat="1" ht="27" customHeight="1" x14ac:dyDescent="0.15">
      <c r="A81" s="196"/>
      <c r="B81" s="177">
        <v>77</v>
      </c>
      <c r="C81" s="64" t="s">
        <v>209</v>
      </c>
      <c r="D81" s="38" t="s">
        <v>209</v>
      </c>
      <c r="E81" s="20">
        <v>10</v>
      </c>
      <c r="F81" s="21">
        <v>21</v>
      </c>
      <c r="G81" s="22">
        <v>624000</v>
      </c>
      <c r="H81" s="107">
        <f t="shared" si="9"/>
        <v>29714.285714285714</v>
      </c>
      <c r="I81" s="23">
        <v>1654</v>
      </c>
      <c r="J81" s="22">
        <v>624000</v>
      </c>
      <c r="K81" s="107">
        <f t="shared" si="10"/>
        <v>377.26723095526</v>
      </c>
      <c r="L81" s="27"/>
      <c r="M81" s="36"/>
      <c r="N81" s="54"/>
      <c r="O81" s="54"/>
      <c r="P81" s="72"/>
      <c r="Q81" s="166"/>
      <c r="R81" s="75"/>
      <c r="S81" s="66">
        <v>1</v>
      </c>
      <c r="T81" s="67" t="s">
        <v>31</v>
      </c>
      <c r="V81" s="66">
        <v>1</v>
      </c>
      <c r="W81" s="66" t="s">
        <v>34</v>
      </c>
    </row>
    <row r="82" spans="1:23" s="4" customFormat="1" ht="27" customHeight="1" x14ac:dyDescent="0.15">
      <c r="A82" s="196"/>
      <c r="B82" s="177">
        <v>78</v>
      </c>
      <c r="C82" s="64" t="s">
        <v>210</v>
      </c>
      <c r="D82" s="38" t="s">
        <v>211</v>
      </c>
      <c r="E82" s="20">
        <v>20</v>
      </c>
      <c r="F82" s="21">
        <v>319</v>
      </c>
      <c r="G82" s="22">
        <v>4772707</v>
      </c>
      <c r="H82" s="107">
        <f>IF(AND(F82&gt;0,G82&gt;0),G82/F82,0)</f>
        <v>14961.463949843261</v>
      </c>
      <c r="I82" s="23">
        <v>26298.3</v>
      </c>
      <c r="J82" s="22">
        <v>4772707</v>
      </c>
      <c r="K82" s="107">
        <f t="shared" si="10"/>
        <v>181.48347992075534</v>
      </c>
      <c r="L82" s="27"/>
      <c r="M82" s="36"/>
      <c r="N82" s="54"/>
      <c r="O82" s="54"/>
      <c r="P82" s="72"/>
      <c r="Q82" s="166"/>
      <c r="R82" s="75"/>
      <c r="S82" s="66">
        <v>1</v>
      </c>
      <c r="T82" s="67" t="s">
        <v>31</v>
      </c>
      <c r="V82" s="66">
        <v>1</v>
      </c>
      <c r="W82" s="66" t="s">
        <v>34</v>
      </c>
    </row>
    <row r="83" spans="1:23" s="4" customFormat="1" ht="27" customHeight="1" x14ac:dyDescent="0.15">
      <c r="A83" s="196"/>
      <c r="B83" s="177">
        <v>79</v>
      </c>
      <c r="C83" s="64" t="s">
        <v>87</v>
      </c>
      <c r="D83" s="38" t="s">
        <v>212</v>
      </c>
      <c r="E83" s="20">
        <v>20</v>
      </c>
      <c r="F83" s="21">
        <v>211</v>
      </c>
      <c r="G83" s="22">
        <v>2271016</v>
      </c>
      <c r="H83" s="107">
        <f t="shared" ref="H83:H84" si="11">IF(AND(F83&gt;0,G83&gt;0),G83/F83,0)</f>
        <v>10763.109004739337</v>
      </c>
      <c r="I83" s="23">
        <v>10384</v>
      </c>
      <c r="J83" s="22">
        <v>2271016</v>
      </c>
      <c r="K83" s="107">
        <f t="shared" si="10"/>
        <v>218.70338983050848</v>
      </c>
      <c r="L83" s="27"/>
      <c r="M83" s="36"/>
      <c r="N83" s="54"/>
      <c r="O83" s="54"/>
      <c r="P83" s="72"/>
      <c r="Q83" s="166" t="s">
        <v>38</v>
      </c>
      <c r="R83" s="75">
        <v>5.8000000000000003E-2</v>
      </c>
      <c r="S83" s="66">
        <v>1</v>
      </c>
      <c r="T83" s="67" t="s">
        <v>31</v>
      </c>
      <c r="V83" s="66">
        <v>1</v>
      </c>
      <c r="W83" s="66" t="s">
        <v>34</v>
      </c>
    </row>
    <row r="84" spans="1:23" s="4" customFormat="1" ht="27" customHeight="1" x14ac:dyDescent="0.15">
      <c r="A84" s="196"/>
      <c r="B84" s="177">
        <v>80</v>
      </c>
      <c r="C84" s="64" t="s">
        <v>272</v>
      </c>
      <c r="D84" s="38" t="s">
        <v>273</v>
      </c>
      <c r="E84" s="20">
        <v>20</v>
      </c>
      <c r="F84" s="21">
        <v>96</v>
      </c>
      <c r="G84" s="22">
        <v>1083509</v>
      </c>
      <c r="H84" s="107">
        <f t="shared" si="11"/>
        <v>11286.552083333334</v>
      </c>
      <c r="I84" s="23">
        <v>8203</v>
      </c>
      <c r="J84" s="22">
        <v>1083509</v>
      </c>
      <c r="K84" s="107">
        <f t="shared" si="10"/>
        <v>132.0869194197245</v>
      </c>
      <c r="L84" s="27"/>
      <c r="M84" s="36"/>
      <c r="N84" s="54"/>
      <c r="O84" s="54"/>
      <c r="P84" s="72"/>
      <c r="Q84" s="166" t="s">
        <v>38</v>
      </c>
      <c r="R84" s="75">
        <v>1E-3</v>
      </c>
      <c r="S84" s="66">
        <v>1</v>
      </c>
      <c r="T84" s="67" t="s">
        <v>31</v>
      </c>
      <c r="V84" s="66">
        <v>1</v>
      </c>
      <c r="W84" s="66" t="s">
        <v>34</v>
      </c>
    </row>
    <row r="85" spans="1:23" s="4" customFormat="1" ht="27" customHeight="1" x14ac:dyDescent="0.15">
      <c r="A85" s="196"/>
      <c r="B85" s="177">
        <v>81</v>
      </c>
      <c r="C85" s="64" t="s">
        <v>215</v>
      </c>
      <c r="D85" s="38" t="s">
        <v>216</v>
      </c>
      <c r="E85" s="20">
        <v>13</v>
      </c>
      <c r="F85" s="21">
        <v>96</v>
      </c>
      <c r="G85" s="22">
        <v>587367</v>
      </c>
      <c r="H85" s="107">
        <f t="shared" ref="H85:H132" si="12">IF(AND(F85&gt;0,G85&gt;0),G85/F85,0)</f>
        <v>6118.40625</v>
      </c>
      <c r="I85" s="23">
        <v>7857</v>
      </c>
      <c r="J85" s="22">
        <v>587367</v>
      </c>
      <c r="K85" s="107">
        <f t="shared" ref="K85:K99" si="13">IF(AND(I85&gt;0,J85&gt;0),J85/I85,0)</f>
        <v>74.757159221076748</v>
      </c>
      <c r="L85" s="27"/>
      <c r="M85" s="36"/>
      <c r="N85" s="54"/>
      <c r="O85" s="54"/>
      <c r="P85" s="72"/>
      <c r="Q85" s="166"/>
      <c r="R85" s="75"/>
      <c r="S85" s="66">
        <v>1</v>
      </c>
      <c r="T85" s="67" t="s">
        <v>31</v>
      </c>
      <c r="V85" s="66">
        <v>1</v>
      </c>
      <c r="W85" s="66" t="s">
        <v>34</v>
      </c>
    </row>
    <row r="86" spans="1:23" s="4" customFormat="1" ht="27" customHeight="1" x14ac:dyDescent="0.15">
      <c r="A86" s="196"/>
      <c r="B86" s="177">
        <v>82</v>
      </c>
      <c r="C86" s="64" t="s">
        <v>217</v>
      </c>
      <c r="D86" s="38" t="s">
        <v>219</v>
      </c>
      <c r="E86" s="20">
        <v>10</v>
      </c>
      <c r="F86" s="21">
        <v>214</v>
      </c>
      <c r="G86" s="22">
        <v>2271463</v>
      </c>
      <c r="H86" s="107">
        <f t="shared" si="12"/>
        <v>10614.313084112149</v>
      </c>
      <c r="I86" s="23">
        <v>10779</v>
      </c>
      <c r="J86" s="22">
        <v>2271463</v>
      </c>
      <c r="K86" s="107">
        <f t="shared" si="13"/>
        <v>210.73040170702291</v>
      </c>
      <c r="L86" s="27"/>
      <c r="M86" s="36"/>
      <c r="N86" s="54" t="s">
        <v>38</v>
      </c>
      <c r="O86" s="54" t="s">
        <v>38</v>
      </c>
      <c r="P86" s="72">
        <v>1.9E-2</v>
      </c>
      <c r="Q86" s="166"/>
      <c r="R86" s="75"/>
      <c r="S86" s="66">
        <v>1</v>
      </c>
      <c r="T86" s="67" t="s">
        <v>31</v>
      </c>
      <c r="V86" s="66">
        <v>1</v>
      </c>
      <c r="W86" s="66" t="s">
        <v>34</v>
      </c>
    </row>
    <row r="87" spans="1:23" s="4" customFormat="1" ht="27" customHeight="1" x14ac:dyDescent="0.15">
      <c r="A87" s="196"/>
      <c r="B87" s="177">
        <v>83</v>
      </c>
      <c r="C87" s="64" t="s">
        <v>220</v>
      </c>
      <c r="D87" s="38" t="s">
        <v>221</v>
      </c>
      <c r="E87" s="20">
        <v>20</v>
      </c>
      <c r="F87" s="21">
        <v>272</v>
      </c>
      <c r="G87" s="22">
        <v>1420500</v>
      </c>
      <c r="H87" s="107">
        <f t="shared" si="12"/>
        <v>5222.4264705882351</v>
      </c>
      <c r="I87" s="23">
        <v>10695</v>
      </c>
      <c r="J87" s="22">
        <v>1420500</v>
      </c>
      <c r="K87" s="107">
        <f t="shared" si="13"/>
        <v>132.81907433380084</v>
      </c>
      <c r="L87" s="27"/>
      <c r="M87" s="36"/>
      <c r="N87" s="54"/>
      <c r="O87" s="54"/>
      <c r="P87" s="72"/>
      <c r="Q87" s="166"/>
      <c r="R87" s="75"/>
      <c r="S87" s="66">
        <v>1</v>
      </c>
      <c r="T87" s="67" t="s">
        <v>31</v>
      </c>
      <c r="V87" s="66">
        <v>1</v>
      </c>
      <c r="W87" s="66" t="s">
        <v>34</v>
      </c>
    </row>
    <row r="88" spans="1:23" s="4" customFormat="1" ht="27" customHeight="1" x14ac:dyDescent="0.15">
      <c r="A88" s="196"/>
      <c r="B88" s="177">
        <v>84</v>
      </c>
      <c r="C88" s="64" t="s">
        <v>222</v>
      </c>
      <c r="D88" s="38" t="s">
        <v>223</v>
      </c>
      <c r="E88" s="20">
        <v>20</v>
      </c>
      <c r="F88" s="21">
        <v>207</v>
      </c>
      <c r="G88" s="22">
        <v>1709385</v>
      </c>
      <c r="H88" s="107">
        <f t="shared" si="12"/>
        <v>8257.898550724638</v>
      </c>
      <c r="I88" s="23">
        <v>11247.6</v>
      </c>
      <c r="J88" s="22">
        <v>1709385</v>
      </c>
      <c r="K88" s="107">
        <f t="shared" si="13"/>
        <v>151.97775525445428</v>
      </c>
      <c r="L88" s="27"/>
      <c r="M88" s="36"/>
      <c r="N88" s="54" t="s">
        <v>38</v>
      </c>
      <c r="O88" s="54" t="s">
        <v>38</v>
      </c>
      <c r="P88" s="72">
        <v>2E-3</v>
      </c>
      <c r="Q88" s="166"/>
      <c r="R88" s="75"/>
      <c r="S88" s="66">
        <v>1</v>
      </c>
      <c r="T88" s="67" t="s">
        <v>31</v>
      </c>
      <c r="V88" s="66">
        <v>1</v>
      </c>
      <c r="W88" s="66" t="s">
        <v>34</v>
      </c>
    </row>
    <row r="89" spans="1:23" s="4" customFormat="1" ht="27" customHeight="1" x14ac:dyDescent="0.15">
      <c r="A89" s="196"/>
      <c r="B89" s="177">
        <v>85</v>
      </c>
      <c r="C89" s="64" t="s">
        <v>226</v>
      </c>
      <c r="D89" s="38" t="s">
        <v>227</v>
      </c>
      <c r="E89" s="20">
        <v>24</v>
      </c>
      <c r="F89" s="21">
        <v>413</v>
      </c>
      <c r="G89" s="22">
        <v>6725642</v>
      </c>
      <c r="H89" s="107">
        <f t="shared" si="12"/>
        <v>16284.847457627118</v>
      </c>
      <c r="I89" s="23">
        <v>38124</v>
      </c>
      <c r="J89" s="22">
        <v>6725642</v>
      </c>
      <c r="K89" s="107">
        <f t="shared" si="13"/>
        <v>176.41490924352115</v>
      </c>
      <c r="L89" s="27"/>
      <c r="M89" s="36"/>
      <c r="N89" s="54" t="s">
        <v>38</v>
      </c>
      <c r="O89" s="54"/>
      <c r="P89" s="72">
        <v>0.19</v>
      </c>
      <c r="Q89" s="166"/>
      <c r="R89" s="75"/>
      <c r="S89" s="66">
        <v>1</v>
      </c>
      <c r="T89" s="67" t="s">
        <v>31</v>
      </c>
      <c r="V89" s="66">
        <v>1</v>
      </c>
      <c r="W89" s="66" t="s">
        <v>34</v>
      </c>
    </row>
    <row r="90" spans="1:23" s="4" customFormat="1" ht="27" customHeight="1" x14ac:dyDescent="0.15">
      <c r="A90" s="196"/>
      <c r="B90" s="177">
        <v>86</v>
      </c>
      <c r="C90" s="64" t="s">
        <v>228</v>
      </c>
      <c r="D90" s="38" t="s">
        <v>229</v>
      </c>
      <c r="E90" s="20">
        <v>40</v>
      </c>
      <c r="F90" s="21">
        <v>405</v>
      </c>
      <c r="G90" s="22">
        <v>4124095</v>
      </c>
      <c r="H90" s="107">
        <f t="shared" si="12"/>
        <v>10182.95061728395</v>
      </c>
      <c r="I90" s="23">
        <v>47436</v>
      </c>
      <c r="J90" s="22">
        <v>4124095</v>
      </c>
      <c r="K90" s="107">
        <f t="shared" si="13"/>
        <v>86.940193102285178</v>
      </c>
      <c r="L90" s="27"/>
      <c r="M90" s="36"/>
      <c r="N90" s="54" t="s">
        <v>38</v>
      </c>
      <c r="O90" s="54"/>
      <c r="P90" s="72">
        <v>0.65</v>
      </c>
      <c r="Q90" s="166"/>
      <c r="R90" s="75"/>
      <c r="S90" s="66">
        <v>1</v>
      </c>
      <c r="T90" s="67" t="s">
        <v>31</v>
      </c>
      <c r="V90" s="66">
        <v>1</v>
      </c>
      <c r="W90" s="66" t="s">
        <v>34</v>
      </c>
    </row>
    <row r="91" spans="1:23" s="4" customFormat="1" ht="27" customHeight="1" x14ac:dyDescent="0.15">
      <c r="A91" s="196"/>
      <c r="B91" s="177">
        <v>87</v>
      </c>
      <c r="C91" s="64" t="s">
        <v>230</v>
      </c>
      <c r="D91" s="38" t="s">
        <v>231</v>
      </c>
      <c r="E91" s="20">
        <v>20</v>
      </c>
      <c r="F91" s="21">
        <v>103</v>
      </c>
      <c r="G91" s="22">
        <v>2024369</v>
      </c>
      <c r="H91" s="107">
        <f t="shared" si="12"/>
        <v>19654.067961165048</v>
      </c>
      <c r="I91" s="23">
        <v>7696</v>
      </c>
      <c r="J91" s="22">
        <v>2024369</v>
      </c>
      <c r="K91" s="107">
        <f t="shared" si="13"/>
        <v>263.04170997921</v>
      </c>
      <c r="L91" s="27"/>
      <c r="M91" s="36"/>
      <c r="N91" s="54" t="s">
        <v>38</v>
      </c>
      <c r="O91" s="54"/>
      <c r="P91" s="72">
        <v>0.6</v>
      </c>
      <c r="Q91" s="166"/>
      <c r="R91" s="75"/>
      <c r="S91" s="66">
        <v>1</v>
      </c>
      <c r="T91" s="67" t="s">
        <v>31</v>
      </c>
      <c r="V91" s="66">
        <v>1</v>
      </c>
      <c r="W91" s="66" t="s">
        <v>34</v>
      </c>
    </row>
    <row r="92" spans="1:23" s="4" customFormat="1" ht="27" customHeight="1" x14ac:dyDescent="0.15">
      <c r="A92" s="196"/>
      <c r="B92" s="177">
        <v>88</v>
      </c>
      <c r="C92" s="64" t="s">
        <v>232</v>
      </c>
      <c r="D92" s="38" t="s">
        <v>233</v>
      </c>
      <c r="E92" s="20">
        <v>20</v>
      </c>
      <c r="F92" s="21">
        <v>263</v>
      </c>
      <c r="G92" s="22">
        <v>1886500</v>
      </c>
      <c r="H92" s="107">
        <f t="shared" si="12"/>
        <v>7173.0038022813687</v>
      </c>
      <c r="I92" s="23">
        <v>26629</v>
      </c>
      <c r="J92" s="22">
        <v>1886500</v>
      </c>
      <c r="K92" s="107">
        <f t="shared" si="13"/>
        <v>70.84381689135904</v>
      </c>
      <c r="L92" s="27"/>
      <c r="M92" s="36"/>
      <c r="N92" s="54" t="s">
        <v>38</v>
      </c>
      <c r="O92" s="54"/>
      <c r="P92" s="72">
        <v>0.39</v>
      </c>
      <c r="Q92" s="166"/>
      <c r="R92" s="75"/>
      <c r="S92" s="66">
        <v>1</v>
      </c>
      <c r="T92" s="67" t="s">
        <v>31</v>
      </c>
      <c r="V92" s="66">
        <v>1</v>
      </c>
      <c r="W92" s="66" t="s">
        <v>34</v>
      </c>
    </row>
    <row r="93" spans="1:23" s="4" customFormat="1" ht="27" customHeight="1" x14ac:dyDescent="0.15">
      <c r="A93" s="196"/>
      <c r="B93" s="177">
        <v>89</v>
      </c>
      <c r="C93" s="64" t="s">
        <v>237</v>
      </c>
      <c r="D93" s="38" t="s">
        <v>238</v>
      </c>
      <c r="E93" s="20">
        <v>14</v>
      </c>
      <c r="F93" s="21">
        <v>116</v>
      </c>
      <c r="G93" s="22">
        <v>2577874</v>
      </c>
      <c r="H93" s="107">
        <f t="shared" si="12"/>
        <v>22223.051724137931</v>
      </c>
      <c r="I93" s="23">
        <v>6272</v>
      </c>
      <c r="J93" s="22">
        <v>2577874</v>
      </c>
      <c r="K93" s="107">
        <f t="shared" si="13"/>
        <v>411.01307397959181</v>
      </c>
      <c r="L93" s="27"/>
      <c r="M93" s="36"/>
      <c r="N93" s="54" t="s">
        <v>38</v>
      </c>
      <c r="O93" s="54" t="s">
        <v>38</v>
      </c>
      <c r="P93" s="72">
        <v>0.1</v>
      </c>
      <c r="Q93" s="166"/>
      <c r="R93" s="75"/>
      <c r="S93" s="66">
        <v>1</v>
      </c>
      <c r="T93" s="67" t="s">
        <v>31</v>
      </c>
      <c r="V93" s="66">
        <v>1</v>
      </c>
      <c r="W93" s="66" t="s">
        <v>34</v>
      </c>
    </row>
    <row r="94" spans="1:23" s="4" customFormat="1" ht="27" customHeight="1" x14ac:dyDescent="0.15">
      <c r="A94" s="196"/>
      <c r="B94" s="177">
        <v>90</v>
      </c>
      <c r="C94" s="64" t="s">
        <v>241</v>
      </c>
      <c r="D94" s="38" t="s">
        <v>242</v>
      </c>
      <c r="E94" s="20">
        <v>40</v>
      </c>
      <c r="F94" s="21">
        <v>397</v>
      </c>
      <c r="G94" s="22">
        <v>4374250</v>
      </c>
      <c r="H94" s="107">
        <f t="shared" si="12"/>
        <v>11018.261964735517</v>
      </c>
      <c r="I94" s="23">
        <v>29313</v>
      </c>
      <c r="J94" s="22">
        <v>4374250</v>
      </c>
      <c r="K94" s="107">
        <f t="shared" si="13"/>
        <v>149.22559956333367</v>
      </c>
      <c r="L94" s="27"/>
      <c r="M94" s="36"/>
      <c r="N94" s="54"/>
      <c r="O94" s="54"/>
      <c r="P94" s="72"/>
      <c r="Q94" s="166"/>
      <c r="R94" s="75"/>
      <c r="S94" s="66">
        <v>1</v>
      </c>
      <c r="T94" s="67" t="s">
        <v>31</v>
      </c>
      <c r="V94" s="66">
        <v>1</v>
      </c>
      <c r="W94" s="66" t="s">
        <v>34</v>
      </c>
    </row>
    <row r="95" spans="1:23" s="4" customFormat="1" ht="27" customHeight="1" x14ac:dyDescent="0.15">
      <c r="A95" s="196"/>
      <c r="B95" s="177">
        <v>91</v>
      </c>
      <c r="C95" s="64" t="s">
        <v>243</v>
      </c>
      <c r="D95" s="38" t="s">
        <v>244</v>
      </c>
      <c r="E95" s="20">
        <v>40</v>
      </c>
      <c r="F95" s="21">
        <v>532</v>
      </c>
      <c r="G95" s="22">
        <v>11597231</v>
      </c>
      <c r="H95" s="107">
        <f t="shared" si="12"/>
        <v>21799.306390977443</v>
      </c>
      <c r="I95" s="23">
        <v>41998</v>
      </c>
      <c r="J95" s="22">
        <v>11597231</v>
      </c>
      <c r="K95" s="107">
        <f t="shared" si="13"/>
        <v>276.13769703319207</v>
      </c>
      <c r="L95" s="27"/>
      <c r="M95" s="36"/>
      <c r="N95" s="54"/>
      <c r="O95" s="54"/>
      <c r="P95" s="72"/>
      <c r="Q95" s="166"/>
      <c r="R95" s="75"/>
      <c r="S95" s="66">
        <v>1</v>
      </c>
      <c r="T95" s="67" t="s">
        <v>31</v>
      </c>
      <c r="V95" s="66">
        <v>1</v>
      </c>
      <c r="W95" s="66" t="s">
        <v>34</v>
      </c>
    </row>
    <row r="96" spans="1:23" s="4" customFormat="1" ht="27" customHeight="1" x14ac:dyDescent="0.15">
      <c r="A96" s="196"/>
      <c r="B96" s="177">
        <v>92</v>
      </c>
      <c r="C96" s="64" t="s">
        <v>138</v>
      </c>
      <c r="D96" s="38" t="s">
        <v>245</v>
      </c>
      <c r="E96" s="20">
        <v>20</v>
      </c>
      <c r="F96" s="21">
        <v>303</v>
      </c>
      <c r="G96" s="22">
        <v>2622895</v>
      </c>
      <c r="H96" s="107">
        <f t="shared" si="12"/>
        <v>8656.4191419141916</v>
      </c>
      <c r="I96" s="23">
        <v>24543</v>
      </c>
      <c r="J96" s="22">
        <v>2622895</v>
      </c>
      <c r="K96" s="107">
        <f t="shared" si="13"/>
        <v>106.86937212239742</v>
      </c>
      <c r="L96" s="27"/>
      <c r="M96" s="36"/>
      <c r="N96" s="54" t="s">
        <v>38</v>
      </c>
      <c r="O96" s="54"/>
      <c r="P96" s="72">
        <v>6.0999999999999999E-2</v>
      </c>
      <c r="Q96" s="166"/>
      <c r="R96" s="75"/>
      <c r="S96" s="66">
        <v>1</v>
      </c>
      <c r="T96" s="67" t="s">
        <v>31</v>
      </c>
      <c r="V96" s="66">
        <v>1</v>
      </c>
      <c r="W96" s="66" t="s">
        <v>34</v>
      </c>
    </row>
    <row r="97" spans="1:23" s="4" customFormat="1" ht="27" customHeight="1" x14ac:dyDescent="0.15">
      <c r="A97" s="196"/>
      <c r="B97" s="177">
        <v>93</v>
      </c>
      <c r="C97" s="64" t="s">
        <v>87</v>
      </c>
      <c r="D97" s="47" t="s">
        <v>248</v>
      </c>
      <c r="E97" s="20">
        <v>20</v>
      </c>
      <c r="F97" s="21">
        <v>101</v>
      </c>
      <c r="G97" s="22">
        <v>3285085</v>
      </c>
      <c r="H97" s="107">
        <f t="shared" si="12"/>
        <v>32525.594059405939</v>
      </c>
      <c r="I97" s="23">
        <v>6881</v>
      </c>
      <c r="J97" s="22">
        <v>3285085</v>
      </c>
      <c r="K97" s="107">
        <f t="shared" si="13"/>
        <v>477.41389332945795</v>
      </c>
      <c r="L97" s="27"/>
      <c r="M97" s="36"/>
      <c r="N97" s="56"/>
      <c r="O97" s="56"/>
      <c r="P97" s="72"/>
      <c r="Q97" s="165"/>
      <c r="R97" s="76"/>
      <c r="S97" s="66">
        <v>1</v>
      </c>
      <c r="T97" s="67" t="s">
        <v>31</v>
      </c>
      <c r="V97" s="4">
        <v>1</v>
      </c>
      <c r="W97" s="4" t="s">
        <v>34</v>
      </c>
    </row>
    <row r="98" spans="1:23" s="4" customFormat="1" ht="27" customHeight="1" x14ac:dyDescent="0.15">
      <c r="A98" s="196"/>
      <c r="B98" s="177">
        <v>94</v>
      </c>
      <c r="C98" s="64" t="s">
        <v>249</v>
      </c>
      <c r="D98" s="38" t="s">
        <v>250</v>
      </c>
      <c r="E98" s="20">
        <v>15</v>
      </c>
      <c r="F98" s="21">
        <v>228</v>
      </c>
      <c r="G98" s="22">
        <v>4172530</v>
      </c>
      <c r="H98" s="107">
        <f t="shared" si="12"/>
        <v>18300.570175438595</v>
      </c>
      <c r="I98" s="23">
        <v>22068</v>
      </c>
      <c r="J98" s="22">
        <f>G98</f>
        <v>4172530</v>
      </c>
      <c r="K98" s="107">
        <f t="shared" si="13"/>
        <v>189.07603770164945</v>
      </c>
      <c r="L98" s="27"/>
      <c r="M98" s="36"/>
      <c r="N98" s="54" t="s">
        <v>38</v>
      </c>
      <c r="O98" s="54"/>
      <c r="P98" s="72">
        <f>(3309384+224698+40865)/7863425</f>
        <v>0.45462975738943273</v>
      </c>
      <c r="Q98" s="166"/>
      <c r="R98" s="75"/>
      <c r="S98" s="66">
        <v>1</v>
      </c>
      <c r="T98" s="67" t="s">
        <v>31</v>
      </c>
      <c r="V98" s="4">
        <v>1</v>
      </c>
      <c r="W98" s="4" t="s">
        <v>34</v>
      </c>
    </row>
    <row r="99" spans="1:23" s="4" customFormat="1" ht="27" customHeight="1" x14ac:dyDescent="0.15">
      <c r="A99" s="196"/>
      <c r="B99" s="177">
        <v>95</v>
      </c>
      <c r="C99" s="64" t="s">
        <v>197</v>
      </c>
      <c r="D99" s="38" t="s">
        <v>102</v>
      </c>
      <c r="E99" s="20">
        <v>20</v>
      </c>
      <c r="F99" s="21">
        <v>189</v>
      </c>
      <c r="G99" s="22">
        <v>1361300</v>
      </c>
      <c r="H99" s="107">
        <f t="shared" si="12"/>
        <v>7202.6455026455023</v>
      </c>
      <c r="I99" s="23">
        <v>16155</v>
      </c>
      <c r="J99" s="22">
        <v>1361300</v>
      </c>
      <c r="K99" s="107">
        <f t="shared" si="13"/>
        <v>84.264933457134021</v>
      </c>
      <c r="L99" s="27"/>
      <c r="M99" s="36"/>
      <c r="N99" s="56"/>
      <c r="O99" s="56"/>
      <c r="P99" s="72"/>
      <c r="Q99" s="165"/>
      <c r="R99" s="76"/>
      <c r="S99" s="66">
        <v>1</v>
      </c>
      <c r="T99" s="67" t="s">
        <v>31</v>
      </c>
      <c r="V99" s="4">
        <v>1</v>
      </c>
      <c r="W99" s="4" t="s">
        <v>34</v>
      </c>
    </row>
    <row r="100" spans="1:23" s="4" customFormat="1" ht="27" customHeight="1" x14ac:dyDescent="0.15">
      <c r="A100" s="196"/>
      <c r="B100" s="177">
        <v>96</v>
      </c>
      <c r="C100" s="64" t="s">
        <v>51</v>
      </c>
      <c r="D100" s="38" t="s">
        <v>478</v>
      </c>
      <c r="E100" s="20">
        <v>20</v>
      </c>
      <c r="F100" s="21">
        <v>122</v>
      </c>
      <c r="G100" s="22">
        <v>1338550</v>
      </c>
      <c r="H100" s="107">
        <f t="shared" si="12"/>
        <v>10971.72131147541</v>
      </c>
      <c r="I100" s="23">
        <v>5846</v>
      </c>
      <c r="J100" s="22">
        <v>1338550</v>
      </c>
      <c r="K100" s="107">
        <f>IF(AND(I100&gt;0,J100&gt;0),J100/I100,0)</f>
        <v>228.96852548751284</v>
      </c>
      <c r="L100" s="27" t="s">
        <v>38</v>
      </c>
      <c r="M100" s="36" t="s">
        <v>477</v>
      </c>
      <c r="N100" s="54"/>
      <c r="O100" s="54"/>
      <c r="P100" s="72"/>
      <c r="Q100" s="166"/>
      <c r="R100" s="75"/>
      <c r="S100" s="66">
        <v>1</v>
      </c>
      <c r="T100" s="68" t="s">
        <v>31</v>
      </c>
      <c r="V100" s="4">
        <v>1</v>
      </c>
      <c r="W100" s="4" t="s">
        <v>34</v>
      </c>
    </row>
    <row r="101" spans="1:23" s="4" customFormat="1" ht="27" customHeight="1" x14ac:dyDescent="0.15">
      <c r="A101" s="196"/>
      <c r="B101" s="177">
        <v>97</v>
      </c>
      <c r="C101" s="64" t="s">
        <v>251</v>
      </c>
      <c r="D101" s="38" t="s">
        <v>252</v>
      </c>
      <c r="E101" s="20">
        <v>20</v>
      </c>
      <c r="F101" s="21">
        <v>94</v>
      </c>
      <c r="G101" s="22">
        <v>1791261</v>
      </c>
      <c r="H101" s="107">
        <f t="shared" si="12"/>
        <v>19055.968085106382</v>
      </c>
      <c r="I101" s="23">
        <v>8833.5</v>
      </c>
      <c r="J101" s="22">
        <v>1791261</v>
      </c>
      <c r="K101" s="107">
        <f t="shared" ref="K101" si="14">IF(AND(I101&gt;0,J101&gt;0),J101/I101,0)</f>
        <v>202.78043810494142</v>
      </c>
      <c r="L101" s="27"/>
      <c r="M101" s="36"/>
      <c r="N101" s="56"/>
      <c r="O101" s="56"/>
      <c r="P101" s="72"/>
      <c r="Q101" s="165"/>
      <c r="R101" s="76"/>
      <c r="S101" s="66">
        <v>1</v>
      </c>
      <c r="T101" s="68" t="s">
        <v>31</v>
      </c>
      <c r="V101" s="4">
        <v>1</v>
      </c>
      <c r="W101" s="4" t="s">
        <v>34</v>
      </c>
    </row>
    <row r="102" spans="1:23" s="4" customFormat="1" ht="27" customHeight="1" x14ac:dyDescent="0.15">
      <c r="A102" s="196"/>
      <c r="B102" s="177">
        <v>98</v>
      </c>
      <c r="C102" s="64" t="s">
        <v>253</v>
      </c>
      <c r="D102" s="38" t="s">
        <v>254</v>
      </c>
      <c r="E102" s="20">
        <v>20</v>
      </c>
      <c r="F102" s="21">
        <v>260</v>
      </c>
      <c r="G102" s="22">
        <v>1873500</v>
      </c>
      <c r="H102" s="107">
        <f t="shared" si="12"/>
        <v>7205.7692307692305</v>
      </c>
      <c r="I102" s="23">
        <v>17060</v>
      </c>
      <c r="J102" s="22">
        <v>1873500</v>
      </c>
      <c r="K102" s="107">
        <f t="shared" ref="K102:K132" si="15">IF(AND(I102&gt;0,J102&gt;0),J102/I102,0)</f>
        <v>109.81828839390387</v>
      </c>
      <c r="L102" s="27"/>
      <c r="M102" s="36"/>
      <c r="N102" s="54" t="s">
        <v>38</v>
      </c>
      <c r="O102" s="54"/>
      <c r="P102" s="72">
        <v>9.9000000000000005E-2</v>
      </c>
      <c r="Q102" s="166"/>
      <c r="R102" s="75"/>
      <c r="S102" s="66">
        <v>1</v>
      </c>
      <c r="T102" s="67" t="s">
        <v>31</v>
      </c>
      <c r="V102" s="4">
        <v>1</v>
      </c>
      <c r="W102" s="4" t="s">
        <v>34</v>
      </c>
    </row>
    <row r="103" spans="1:23" s="4" customFormat="1" ht="27" customHeight="1" x14ac:dyDescent="0.15">
      <c r="A103" s="196"/>
      <c r="B103" s="177">
        <v>99</v>
      </c>
      <c r="C103" s="64" t="s">
        <v>255</v>
      </c>
      <c r="D103" s="38" t="s">
        <v>256</v>
      </c>
      <c r="E103" s="20">
        <v>30</v>
      </c>
      <c r="F103" s="21">
        <v>329</v>
      </c>
      <c r="G103" s="22">
        <v>9015915</v>
      </c>
      <c r="H103" s="107">
        <f t="shared" si="12"/>
        <v>27403.996960486322</v>
      </c>
      <c r="I103" s="23">
        <v>16501</v>
      </c>
      <c r="J103" s="22">
        <v>9015915</v>
      </c>
      <c r="K103" s="107">
        <f t="shared" si="15"/>
        <v>546.38597660747837</v>
      </c>
      <c r="L103" s="27"/>
      <c r="M103" s="36"/>
      <c r="N103" s="56"/>
      <c r="O103" s="56"/>
      <c r="P103" s="72"/>
      <c r="Q103" s="165"/>
      <c r="R103" s="76"/>
      <c r="S103" s="66">
        <v>1</v>
      </c>
      <c r="T103" s="68" t="s">
        <v>31</v>
      </c>
      <c r="V103" s="4">
        <v>1</v>
      </c>
      <c r="W103" s="4" t="s">
        <v>34</v>
      </c>
    </row>
    <row r="104" spans="1:23" s="4" customFormat="1" ht="27" customHeight="1" x14ac:dyDescent="0.15">
      <c r="A104" s="196"/>
      <c r="B104" s="177">
        <v>100</v>
      </c>
      <c r="C104" s="64" t="s">
        <v>257</v>
      </c>
      <c r="D104" s="38" t="s">
        <v>259</v>
      </c>
      <c r="E104" s="20">
        <v>20</v>
      </c>
      <c r="F104" s="21">
        <v>173</v>
      </c>
      <c r="G104" s="22">
        <v>3680845</v>
      </c>
      <c r="H104" s="107">
        <f t="shared" si="12"/>
        <v>21276.560693641619</v>
      </c>
      <c r="I104" s="23">
        <v>14399</v>
      </c>
      <c r="J104" s="22">
        <v>3680845</v>
      </c>
      <c r="K104" s="107">
        <f t="shared" si="15"/>
        <v>255.63198833252309</v>
      </c>
      <c r="L104" s="27"/>
      <c r="M104" s="36"/>
      <c r="N104" s="54" t="s">
        <v>38</v>
      </c>
      <c r="O104" s="54"/>
      <c r="P104" s="72">
        <v>0.1</v>
      </c>
      <c r="Q104" s="166"/>
      <c r="R104" s="75"/>
      <c r="S104" s="4">
        <v>1</v>
      </c>
      <c r="T104" s="4" t="s">
        <v>31</v>
      </c>
      <c r="V104" s="4">
        <v>1</v>
      </c>
      <c r="W104" s="4" t="s">
        <v>34</v>
      </c>
    </row>
    <row r="105" spans="1:23" s="4" customFormat="1" ht="27" customHeight="1" x14ac:dyDescent="0.15">
      <c r="A105" s="196"/>
      <c r="B105" s="177">
        <v>101</v>
      </c>
      <c r="C105" s="64" t="s">
        <v>262</v>
      </c>
      <c r="D105" s="38" t="s">
        <v>263</v>
      </c>
      <c r="E105" s="20">
        <v>20</v>
      </c>
      <c r="F105" s="21">
        <v>257</v>
      </c>
      <c r="G105" s="22">
        <v>5626842</v>
      </c>
      <c r="H105" s="107">
        <f t="shared" si="12"/>
        <v>21894.326848249028</v>
      </c>
      <c r="I105" s="23">
        <v>25402.5</v>
      </c>
      <c r="J105" s="22">
        <v>5626842</v>
      </c>
      <c r="K105" s="107">
        <f t="shared" si="15"/>
        <v>221.50741068792442</v>
      </c>
      <c r="L105" s="27"/>
      <c r="M105" s="36"/>
      <c r="N105" s="56"/>
      <c r="O105" s="56"/>
      <c r="P105" s="72"/>
      <c r="Q105" s="165"/>
      <c r="R105" s="76"/>
      <c r="S105" s="4">
        <v>1</v>
      </c>
      <c r="T105" s="4" t="s">
        <v>31</v>
      </c>
      <c r="V105" s="4">
        <v>1</v>
      </c>
      <c r="W105" s="4" t="s">
        <v>34</v>
      </c>
    </row>
    <row r="106" spans="1:23" s="4" customFormat="1" ht="27" customHeight="1" x14ac:dyDescent="0.15">
      <c r="A106" s="196"/>
      <c r="B106" s="177">
        <v>102</v>
      </c>
      <c r="C106" s="64" t="s">
        <v>264</v>
      </c>
      <c r="D106" s="38" t="s">
        <v>265</v>
      </c>
      <c r="E106" s="20">
        <v>25</v>
      </c>
      <c r="F106" s="21">
        <v>257</v>
      </c>
      <c r="G106" s="22">
        <v>9612161</v>
      </c>
      <c r="H106" s="107">
        <f t="shared" si="12"/>
        <v>37401.404669260701</v>
      </c>
      <c r="I106" s="23">
        <v>20738</v>
      </c>
      <c r="J106" s="22">
        <v>9612161</v>
      </c>
      <c r="K106" s="107">
        <f t="shared" si="15"/>
        <v>463.50472562445754</v>
      </c>
      <c r="L106" s="27"/>
      <c r="M106" s="36"/>
      <c r="N106" s="54"/>
      <c r="O106" s="54"/>
      <c r="P106" s="72"/>
      <c r="Q106" s="166"/>
      <c r="R106" s="75"/>
      <c r="S106" s="4">
        <v>1</v>
      </c>
      <c r="T106" s="4" t="s">
        <v>31</v>
      </c>
      <c r="V106" s="4">
        <v>1</v>
      </c>
      <c r="W106" s="4" t="s">
        <v>34</v>
      </c>
    </row>
    <row r="107" spans="1:23" s="4" customFormat="1" ht="27" customHeight="1" x14ac:dyDescent="0.15">
      <c r="A107" s="196"/>
      <c r="B107" s="177">
        <v>103</v>
      </c>
      <c r="C107" s="64" t="s">
        <v>266</v>
      </c>
      <c r="D107" s="38" t="s">
        <v>267</v>
      </c>
      <c r="E107" s="20">
        <v>10</v>
      </c>
      <c r="F107" s="21">
        <v>146</v>
      </c>
      <c r="G107" s="22">
        <v>5486262</v>
      </c>
      <c r="H107" s="107">
        <f t="shared" si="12"/>
        <v>37577.136986301368</v>
      </c>
      <c r="I107" s="23">
        <v>14819</v>
      </c>
      <c r="J107" s="22">
        <v>5486262</v>
      </c>
      <c r="K107" s="107">
        <f t="shared" si="15"/>
        <v>370.2180983872056</v>
      </c>
      <c r="L107" s="27"/>
      <c r="M107" s="36"/>
      <c r="N107" s="56" t="s">
        <v>38</v>
      </c>
      <c r="O107" s="56"/>
      <c r="P107" s="72">
        <v>0.4</v>
      </c>
      <c r="Q107" s="165" t="s">
        <v>38</v>
      </c>
      <c r="R107" s="76">
        <v>0</v>
      </c>
      <c r="S107" s="4">
        <v>1</v>
      </c>
      <c r="T107" s="4" t="s">
        <v>31</v>
      </c>
      <c r="V107" s="4">
        <v>1</v>
      </c>
      <c r="W107" s="4" t="s">
        <v>34</v>
      </c>
    </row>
    <row r="108" spans="1:23" s="4" customFormat="1" ht="27" customHeight="1" x14ac:dyDescent="0.15">
      <c r="A108" s="196"/>
      <c r="B108" s="177">
        <v>104</v>
      </c>
      <c r="C108" s="113" t="s">
        <v>268</v>
      </c>
      <c r="D108" s="38" t="s">
        <v>269</v>
      </c>
      <c r="E108" s="20">
        <v>40</v>
      </c>
      <c r="F108" s="21">
        <v>453</v>
      </c>
      <c r="G108" s="22">
        <v>7036536</v>
      </c>
      <c r="H108" s="107">
        <f t="shared" si="12"/>
        <v>15533.192052980132</v>
      </c>
      <c r="I108" s="23">
        <v>41676</v>
      </c>
      <c r="J108" s="22">
        <v>7036536</v>
      </c>
      <c r="K108" s="107">
        <f t="shared" si="15"/>
        <v>168.83904405413188</v>
      </c>
      <c r="L108" s="27"/>
      <c r="M108" s="36"/>
      <c r="N108" s="54"/>
      <c r="O108" s="54"/>
      <c r="P108" s="72"/>
      <c r="Q108" s="166"/>
      <c r="R108" s="75"/>
      <c r="S108" s="4">
        <v>1</v>
      </c>
      <c r="T108" s="4" t="s">
        <v>31</v>
      </c>
      <c r="V108" s="4">
        <v>1</v>
      </c>
      <c r="W108" s="4" t="s">
        <v>34</v>
      </c>
    </row>
    <row r="109" spans="1:23" s="4" customFormat="1" ht="27" customHeight="1" x14ac:dyDescent="0.15">
      <c r="A109" s="196"/>
      <c r="B109" s="177">
        <v>105</v>
      </c>
      <c r="C109" s="64" t="s">
        <v>270</v>
      </c>
      <c r="D109" s="38" t="s">
        <v>271</v>
      </c>
      <c r="E109" s="20">
        <v>10</v>
      </c>
      <c r="F109" s="21">
        <v>83</v>
      </c>
      <c r="G109" s="22">
        <v>650214</v>
      </c>
      <c r="H109" s="107">
        <f t="shared" si="12"/>
        <v>7833.9036144578313</v>
      </c>
      <c r="I109" s="23">
        <v>4591</v>
      </c>
      <c r="J109" s="22">
        <v>650214</v>
      </c>
      <c r="K109" s="107">
        <f t="shared" si="15"/>
        <v>141.6279677630146</v>
      </c>
      <c r="L109" s="27"/>
      <c r="M109" s="36"/>
      <c r="N109" s="56"/>
      <c r="O109" s="56"/>
      <c r="P109" s="72"/>
      <c r="Q109" s="165"/>
      <c r="R109" s="76"/>
      <c r="S109" s="4">
        <v>1</v>
      </c>
      <c r="T109" s="4" t="s">
        <v>31</v>
      </c>
      <c r="V109" s="4">
        <v>1</v>
      </c>
      <c r="W109" s="4" t="s">
        <v>34</v>
      </c>
    </row>
    <row r="110" spans="1:23" s="4" customFormat="1" ht="27" customHeight="1" x14ac:dyDescent="0.15">
      <c r="A110" s="196"/>
      <c r="B110" s="177">
        <v>106</v>
      </c>
      <c r="C110" s="64" t="s">
        <v>274</v>
      </c>
      <c r="D110" s="38" t="s">
        <v>274</v>
      </c>
      <c r="E110" s="20">
        <v>40</v>
      </c>
      <c r="F110" s="21">
        <v>451</v>
      </c>
      <c r="G110" s="22">
        <v>5871900</v>
      </c>
      <c r="H110" s="107">
        <f t="shared" si="12"/>
        <v>13019.733924611974</v>
      </c>
      <c r="I110" s="23">
        <v>25530</v>
      </c>
      <c r="J110" s="22">
        <v>5871900</v>
      </c>
      <c r="K110" s="107">
        <f t="shared" si="15"/>
        <v>230</v>
      </c>
      <c r="L110" s="27"/>
      <c r="M110" s="36"/>
      <c r="N110" s="54"/>
      <c r="O110" s="54"/>
      <c r="P110" s="72"/>
      <c r="Q110" s="166"/>
      <c r="R110" s="75"/>
      <c r="S110" s="4">
        <v>1</v>
      </c>
      <c r="T110" s="4" t="s">
        <v>31</v>
      </c>
      <c r="V110" s="4">
        <v>1</v>
      </c>
      <c r="W110" s="4" t="s">
        <v>34</v>
      </c>
    </row>
    <row r="111" spans="1:23" s="4" customFormat="1" ht="27" customHeight="1" x14ac:dyDescent="0.15">
      <c r="A111" s="196"/>
      <c r="B111" s="177">
        <v>107</v>
      </c>
      <c r="C111" s="64" t="s">
        <v>279</v>
      </c>
      <c r="D111" s="38" t="s">
        <v>280</v>
      </c>
      <c r="E111" s="20">
        <v>20</v>
      </c>
      <c r="F111" s="21">
        <v>104</v>
      </c>
      <c r="G111" s="22">
        <v>4060410</v>
      </c>
      <c r="H111" s="107">
        <f t="shared" si="12"/>
        <v>39042.403846153844</v>
      </c>
      <c r="I111" s="23">
        <v>9740</v>
      </c>
      <c r="J111" s="22">
        <v>4060410</v>
      </c>
      <c r="K111" s="107">
        <f t="shared" si="15"/>
        <v>416.8798767967146</v>
      </c>
      <c r="L111" s="27"/>
      <c r="M111" s="36"/>
      <c r="N111" s="56" t="s">
        <v>38</v>
      </c>
      <c r="O111" s="56"/>
      <c r="P111" s="72">
        <v>0.2</v>
      </c>
      <c r="Q111" s="166"/>
      <c r="R111" s="75"/>
      <c r="S111" s="4">
        <v>1</v>
      </c>
      <c r="T111" s="4" t="s">
        <v>31</v>
      </c>
      <c r="V111" s="4">
        <v>1</v>
      </c>
      <c r="W111" s="4" t="s">
        <v>34</v>
      </c>
    </row>
    <row r="112" spans="1:23" s="4" customFormat="1" ht="27" customHeight="1" x14ac:dyDescent="0.15">
      <c r="A112" s="196"/>
      <c r="B112" s="177">
        <v>108</v>
      </c>
      <c r="C112" s="64" t="s">
        <v>281</v>
      </c>
      <c r="D112" s="38" t="s">
        <v>282</v>
      </c>
      <c r="E112" s="20">
        <v>20</v>
      </c>
      <c r="F112" s="21">
        <v>267</v>
      </c>
      <c r="G112" s="22">
        <v>4022550</v>
      </c>
      <c r="H112" s="107">
        <f t="shared" si="12"/>
        <v>15065.730337078652</v>
      </c>
      <c r="I112" s="23">
        <v>25469</v>
      </c>
      <c r="J112" s="22">
        <v>4022550</v>
      </c>
      <c r="K112" s="107">
        <f t="shared" si="15"/>
        <v>157.93906317484002</v>
      </c>
      <c r="L112" s="27"/>
      <c r="M112" s="36"/>
      <c r="N112" s="54"/>
      <c r="O112" s="54"/>
      <c r="P112" s="72"/>
      <c r="Q112" s="166" t="s">
        <v>38</v>
      </c>
      <c r="R112" s="75">
        <v>0.5</v>
      </c>
      <c r="S112" s="4">
        <v>1</v>
      </c>
      <c r="T112" s="4" t="s">
        <v>31</v>
      </c>
      <c r="V112" s="4">
        <v>1</v>
      </c>
      <c r="W112" s="4" t="s">
        <v>34</v>
      </c>
    </row>
    <row r="113" spans="1:23" s="4" customFormat="1" ht="27" customHeight="1" x14ac:dyDescent="0.15">
      <c r="A113" s="196"/>
      <c r="B113" s="177">
        <v>109</v>
      </c>
      <c r="C113" s="64" t="s">
        <v>283</v>
      </c>
      <c r="D113" s="38" t="s">
        <v>284</v>
      </c>
      <c r="E113" s="20">
        <v>20</v>
      </c>
      <c r="F113" s="21">
        <v>256</v>
      </c>
      <c r="G113" s="22">
        <v>3298520</v>
      </c>
      <c r="H113" s="107">
        <f t="shared" si="12"/>
        <v>12884.84375</v>
      </c>
      <c r="I113" s="23">
        <v>22457</v>
      </c>
      <c r="J113" s="22">
        <v>3298520</v>
      </c>
      <c r="K113" s="107">
        <f t="shared" si="15"/>
        <v>146.88159593890546</v>
      </c>
      <c r="L113" s="27"/>
      <c r="M113" s="36"/>
      <c r="N113" s="54"/>
      <c r="O113" s="54"/>
      <c r="P113" s="72"/>
      <c r="Q113" s="166"/>
      <c r="R113" s="75"/>
      <c r="S113" s="4">
        <v>1</v>
      </c>
      <c r="T113" s="4" t="s">
        <v>31</v>
      </c>
      <c r="V113" s="4">
        <v>1</v>
      </c>
      <c r="W113" s="4" t="s">
        <v>34</v>
      </c>
    </row>
    <row r="114" spans="1:23" s="4" customFormat="1" ht="27" customHeight="1" x14ac:dyDescent="0.15">
      <c r="A114" s="196"/>
      <c r="B114" s="177">
        <v>110</v>
      </c>
      <c r="C114" s="64" t="s">
        <v>286</v>
      </c>
      <c r="D114" s="38" t="s">
        <v>288</v>
      </c>
      <c r="E114" s="20">
        <v>15</v>
      </c>
      <c r="F114" s="21">
        <v>170</v>
      </c>
      <c r="G114" s="22">
        <v>1751271</v>
      </c>
      <c r="H114" s="107">
        <f t="shared" si="12"/>
        <v>10301.594117647059</v>
      </c>
      <c r="I114" s="23">
        <v>14076</v>
      </c>
      <c r="J114" s="22">
        <v>1751271</v>
      </c>
      <c r="K114" s="107">
        <f t="shared" si="15"/>
        <v>124.41538789428814</v>
      </c>
      <c r="L114" s="27"/>
      <c r="M114" s="36"/>
      <c r="N114" s="54"/>
      <c r="O114" s="54"/>
      <c r="P114" s="72"/>
      <c r="Q114" s="166"/>
      <c r="R114" s="75"/>
      <c r="S114" s="4">
        <v>1</v>
      </c>
      <c r="T114" s="4" t="s">
        <v>31</v>
      </c>
      <c r="V114" s="4">
        <v>1</v>
      </c>
      <c r="W114" s="4" t="s">
        <v>34</v>
      </c>
    </row>
    <row r="115" spans="1:23" s="4" customFormat="1" ht="27" customHeight="1" x14ac:dyDescent="0.15">
      <c r="A115" s="196"/>
      <c r="B115" s="177">
        <v>111</v>
      </c>
      <c r="C115" s="64" t="s">
        <v>460</v>
      </c>
      <c r="D115" s="38" t="s">
        <v>289</v>
      </c>
      <c r="E115" s="20">
        <v>15</v>
      </c>
      <c r="F115" s="21">
        <v>184</v>
      </c>
      <c r="G115" s="22">
        <v>1366950</v>
      </c>
      <c r="H115" s="107">
        <f t="shared" si="12"/>
        <v>7429.076086956522</v>
      </c>
      <c r="I115" s="23">
        <v>14996</v>
      </c>
      <c r="J115" s="22">
        <v>1366950</v>
      </c>
      <c r="K115" s="107">
        <f t="shared" si="15"/>
        <v>91.15430781541744</v>
      </c>
      <c r="L115" s="27"/>
      <c r="M115" s="36"/>
      <c r="N115" s="56"/>
      <c r="O115" s="56"/>
      <c r="P115" s="72"/>
      <c r="Q115" s="165"/>
      <c r="R115" s="76"/>
      <c r="S115" s="4">
        <v>2</v>
      </c>
      <c r="T115" s="4" t="s">
        <v>8</v>
      </c>
      <c r="V115" s="4">
        <v>2</v>
      </c>
      <c r="W115" s="4" t="s">
        <v>67</v>
      </c>
    </row>
    <row r="116" spans="1:23" s="4" customFormat="1" ht="27" customHeight="1" x14ac:dyDescent="0.15">
      <c r="A116" s="196"/>
      <c r="B116" s="177">
        <v>112</v>
      </c>
      <c r="C116" s="64" t="s">
        <v>286</v>
      </c>
      <c r="D116" s="38" t="s">
        <v>287</v>
      </c>
      <c r="E116" s="20">
        <v>20</v>
      </c>
      <c r="F116" s="21">
        <v>231</v>
      </c>
      <c r="G116" s="22">
        <v>2919896</v>
      </c>
      <c r="H116" s="107">
        <f t="shared" si="12"/>
        <v>12640.242424242424</v>
      </c>
      <c r="I116" s="23">
        <v>19116</v>
      </c>
      <c r="J116" s="22">
        <v>2919896</v>
      </c>
      <c r="K116" s="107">
        <f t="shared" si="15"/>
        <v>152.74618120945806</v>
      </c>
      <c r="L116" s="27"/>
      <c r="M116" s="36"/>
      <c r="N116" s="54"/>
      <c r="O116" s="54"/>
      <c r="P116" s="72"/>
      <c r="Q116" s="166"/>
      <c r="R116" s="75"/>
      <c r="S116" s="4">
        <v>3</v>
      </c>
      <c r="T116" s="4" t="s">
        <v>9</v>
      </c>
    </row>
    <row r="117" spans="1:23" s="4" customFormat="1" ht="27" customHeight="1" x14ac:dyDescent="0.15">
      <c r="A117" s="196"/>
      <c r="B117" s="177">
        <v>113</v>
      </c>
      <c r="C117" s="64" t="s">
        <v>290</v>
      </c>
      <c r="D117" s="38" t="s">
        <v>291</v>
      </c>
      <c r="E117" s="20">
        <v>20</v>
      </c>
      <c r="F117" s="21">
        <v>296</v>
      </c>
      <c r="G117" s="22">
        <v>5190959</v>
      </c>
      <c r="H117" s="107">
        <f t="shared" si="12"/>
        <v>17537.02364864865</v>
      </c>
      <c r="I117" s="23">
        <v>33572</v>
      </c>
      <c r="J117" s="22">
        <v>5190959</v>
      </c>
      <c r="K117" s="107">
        <f t="shared" si="15"/>
        <v>154.62167877993565</v>
      </c>
      <c r="L117" s="27"/>
      <c r="M117" s="36"/>
      <c r="N117" s="56" t="s">
        <v>38</v>
      </c>
      <c r="O117" s="56"/>
      <c r="P117" s="72">
        <v>3.1E-2</v>
      </c>
      <c r="Q117" s="165"/>
      <c r="R117" s="76"/>
      <c r="S117" s="4">
        <v>1</v>
      </c>
      <c r="T117" s="4" t="s">
        <v>31</v>
      </c>
      <c r="V117" s="4">
        <v>1</v>
      </c>
      <c r="W117" s="4" t="s">
        <v>34</v>
      </c>
    </row>
    <row r="118" spans="1:23" s="4" customFormat="1" ht="27" customHeight="1" x14ac:dyDescent="0.15">
      <c r="A118" s="196"/>
      <c r="B118" s="177">
        <v>114</v>
      </c>
      <c r="C118" s="64" t="s">
        <v>292</v>
      </c>
      <c r="D118" s="38" t="s">
        <v>293</v>
      </c>
      <c r="E118" s="20">
        <v>17</v>
      </c>
      <c r="F118" s="21">
        <v>167</v>
      </c>
      <c r="G118" s="22">
        <v>2880880</v>
      </c>
      <c r="H118" s="107">
        <f t="shared" si="12"/>
        <v>17250.778443113773</v>
      </c>
      <c r="I118" s="23">
        <v>11384</v>
      </c>
      <c r="J118" s="22">
        <v>2880880</v>
      </c>
      <c r="K118" s="107">
        <f t="shared" si="15"/>
        <v>253.0639494026704</v>
      </c>
      <c r="L118" s="27"/>
      <c r="M118" s="36"/>
      <c r="N118" s="54"/>
      <c r="O118" s="54"/>
      <c r="P118" s="72"/>
      <c r="Q118" s="166"/>
      <c r="R118" s="75"/>
      <c r="S118" s="4">
        <v>1</v>
      </c>
      <c r="T118" s="4" t="s">
        <v>31</v>
      </c>
      <c r="V118" s="4">
        <v>1</v>
      </c>
      <c r="W118" s="4" t="s">
        <v>34</v>
      </c>
    </row>
    <row r="119" spans="1:23" s="4" customFormat="1" ht="27" customHeight="1" x14ac:dyDescent="0.15">
      <c r="A119" s="196"/>
      <c r="B119" s="177">
        <v>115</v>
      </c>
      <c r="C119" s="38" t="s">
        <v>296</v>
      </c>
      <c r="D119" s="38" t="s">
        <v>297</v>
      </c>
      <c r="E119" s="20">
        <v>24</v>
      </c>
      <c r="F119" s="21">
        <v>448</v>
      </c>
      <c r="G119" s="22">
        <v>9652790</v>
      </c>
      <c r="H119" s="107">
        <f t="shared" si="12"/>
        <v>21546.40625</v>
      </c>
      <c r="I119" s="23">
        <v>24744</v>
      </c>
      <c r="J119" s="22">
        <v>9652790</v>
      </c>
      <c r="K119" s="107">
        <f t="shared" si="15"/>
        <v>390.1062883931458</v>
      </c>
      <c r="L119" s="27"/>
      <c r="M119" s="36"/>
      <c r="N119" s="56"/>
      <c r="O119" s="56"/>
      <c r="P119" s="72"/>
      <c r="Q119" s="165"/>
      <c r="R119" s="76"/>
      <c r="S119" s="4">
        <v>1</v>
      </c>
      <c r="T119" s="4" t="s">
        <v>31</v>
      </c>
      <c r="V119" s="4">
        <v>1</v>
      </c>
      <c r="W119" s="4" t="s">
        <v>34</v>
      </c>
    </row>
    <row r="120" spans="1:23" s="4" customFormat="1" ht="27" customHeight="1" x14ac:dyDescent="0.15">
      <c r="A120" s="196"/>
      <c r="B120" s="177">
        <v>116</v>
      </c>
      <c r="C120" s="64" t="s">
        <v>296</v>
      </c>
      <c r="D120" s="38" t="s">
        <v>298</v>
      </c>
      <c r="E120" s="20">
        <v>20</v>
      </c>
      <c r="F120" s="21">
        <v>64</v>
      </c>
      <c r="G120" s="22">
        <v>942900</v>
      </c>
      <c r="H120" s="107">
        <f t="shared" si="12"/>
        <v>14732.8125</v>
      </c>
      <c r="I120" s="23">
        <v>2752</v>
      </c>
      <c r="J120" s="22">
        <v>942900</v>
      </c>
      <c r="K120" s="107">
        <f t="shared" si="15"/>
        <v>342.62354651162792</v>
      </c>
      <c r="L120" s="27"/>
      <c r="M120" s="36"/>
      <c r="N120" s="54"/>
      <c r="O120" s="54"/>
      <c r="P120" s="72"/>
      <c r="Q120" s="166"/>
      <c r="R120" s="75"/>
      <c r="S120" s="4">
        <v>1</v>
      </c>
      <c r="T120" s="4" t="s">
        <v>31</v>
      </c>
      <c r="V120" s="4">
        <v>1</v>
      </c>
      <c r="W120" s="4" t="s">
        <v>34</v>
      </c>
    </row>
    <row r="121" spans="1:23" s="4" customFormat="1" ht="27" customHeight="1" x14ac:dyDescent="0.15">
      <c r="A121" s="196"/>
      <c r="B121" s="177">
        <v>117</v>
      </c>
      <c r="C121" s="64" t="s">
        <v>299</v>
      </c>
      <c r="D121" s="38" t="s">
        <v>300</v>
      </c>
      <c r="E121" s="20">
        <v>20</v>
      </c>
      <c r="F121" s="21">
        <v>184</v>
      </c>
      <c r="G121" s="22">
        <v>3736754</v>
      </c>
      <c r="H121" s="107">
        <f t="shared" si="12"/>
        <v>20308.445652173912</v>
      </c>
      <c r="I121" s="23">
        <v>19640.5</v>
      </c>
      <c r="J121" s="22">
        <v>3736754</v>
      </c>
      <c r="K121" s="107">
        <f t="shared" si="15"/>
        <v>190.25758000050917</v>
      </c>
      <c r="L121" s="27" t="s">
        <v>38</v>
      </c>
      <c r="M121" s="121" t="s">
        <v>476</v>
      </c>
      <c r="N121" s="56"/>
      <c r="O121" s="56" t="s">
        <v>38</v>
      </c>
      <c r="P121" s="72">
        <v>1.7999999999999999E-2</v>
      </c>
      <c r="Q121" s="165"/>
      <c r="R121" s="76"/>
      <c r="S121" s="4">
        <v>1</v>
      </c>
      <c r="T121" s="4" t="s">
        <v>31</v>
      </c>
      <c r="V121" s="4">
        <v>1</v>
      </c>
      <c r="W121" s="4" t="s">
        <v>34</v>
      </c>
    </row>
    <row r="122" spans="1:23" s="4" customFormat="1" ht="27" customHeight="1" x14ac:dyDescent="0.15">
      <c r="A122" s="196"/>
      <c r="B122" s="177">
        <v>118</v>
      </c>
      <c r="C122" s="64" t="s">
        <v>299</v>
      </c>
      <c r="D122" s="38" t="s">
        <v>301</v>
      </c>
      <c r="E122" s="20">
        <v>10</v>
      </c>
      <c r="F122" s="21">
        <v>67</v>
      </c>
      <c r="G122" s="22">
        <v>1270786</v>
      </c>
      <c r="H122" s="107">
        <f t="shared" si="12"/>
        <v>18966.955223880595</v>
      </c>
      <c r="I122" s="23">
        <v>5713</v>
      </c>
      <c r="J122" s="22">
        <v>1270786</v>
      </c>
      <c r="K122" s="107">
        <f t="shared" si="15"/>
        <v>222.43759845965343</v>
      </c>
      <c r="L122" s="27"/>
      <c r="M122" s="36"/>
      <c r="N122" s="54"/>
      <c r="O122" s="54"/>
      <c r="P122" s="72"/>
      <c r="Q122" s="166"/>
      <c r="R122" s="75"/>
      <c r="S122" s="4">
        <v>2</v>
      </c>
      <c r="T122" s="4" t="s">
        <v>8</v>
      </c>
      <c r="V122" s="4">
        <v>2</v>
      </c>
      <c r="W122" s="4" t="s">
        <v>67</v>
      </c>
    </row>
    <row r="123" spans="1:23" s="4" customFormat="1" ht="27" customHeight="1" x14ac:dyDescent="0.15">
      <c r="A123" s="196"/>
      <c r="B123" s="177">
        <v>119</v>
      </c>
      <c r="C123" s="64" t="s">
        <v>299</v>
      </c>
      <c r="D123" s="38" t="s">
        <v>302</v>
      </c>
      <c r="E123" s="20">
        <v>40</v>
      </c>
      <c r="F123" s="21">
        <v>574</v>
      </c>
      <c r="G123" s="22">
        <v>7056794</v>
      </c>
      <c r="H123" s="107">
        <f t="shared" si="12"/>
        <v>12294.066202090593</v>
      </c>
      <c r="I123" s="23">
        <v>46954</v>
      </c>
      <c r="J123" s="22">
        <v>7056794</v>
      </c>
      <c r="K123" s="107">
        <f t="shared" si="15"/>
        <v>150.2916471440133</v>
      </c>
      <c r="L123" s="27"/>
      <c r="M123" s="36"/>
      <c r="N123" s="56"/>
      <c r="O123" s="56"/>
      <c r="P123" s="72"/>
      <c r="Q123" s="165"/>
      <c r="R123" s="76"/>
      <c r="S123" s="4">
        <v>3</v>
      </c>
      <c r="T123" s="4" t="s">
        <v>9</v>
      </c>
    </row>
    <row r="124" spans="1:23" s="4" customFormat="1" ht="27" customHeight="1" x14ac:dyDescent="0.15">
      <c r="A124" s="196"/>
      <c r="B124" s="177">
        <v>120</v>
      </c>
      <c r="C124" s="64" t="s">
        <v>303</v>
      </c>
      <c r="D124" s="38" t="s">
        <v>305</v>
      </c>
      <c r="E124" s="20">
        <v>20</v>
      </c>
      <c r="F124" s="21">
        <v>229</v>
      </c>
      <c r="G124" s="22">
        <v>2479109</v>
      </c>
      <c r="H124" s="107">
        <f t="shared" si="12"/>
        <v>10825.803493449781</v>
      </c>
      <c r="I124" s="23">
        <v>23314</v>
      </c>
      <c r="J124" s="22">
        <v>2479109</v>
      </c>
      <c r="K124" s="107">
        <f t="shared" si="15"/>
        <v>106.33563524062795</v>
      </c>
      <c r="L124" s="27"/>
      <c r="M124" s="36"/>
      <c r="N124" s="54" t="s">
        <v>38</v>
      </c>
      <c r="O124" s="54"/>
      <c r="P124" s="72">
        <v>1.24E-2</v>
      </c>
      <c r="Q124" s="166"/>
      <c r="R124" s="75"/>
      <c r="S124" s="4">
        <v>1</v>
      </c>
      <c r="T124" s="4" t="s">
        <v>31</v>
      </c>
      <c r="V124" s="4">
        <v>1</v>
      </c>
      <c r="W124" s="4" t="s">
        <v>34</v>
      </c>
    </row>
    <row r="125" spans="1:23" s="4" customFormat="1" ht="27" customHeight="1" x14ac:dyDescent="0.15">
      <c r="A125" s="196"/>
      <c r="B125" s="177">
        <v>121</v>
      </c>
      <c r="C125" s="64" t="s">
        <v>306</v>
      </c>
      <c r="D125" s="38" t="s">
        <v>307</v>
      </c>
      <c r="E125" s="20">
        <v>20</v>
      </c>
      <c r="F125" s="21">
        <v>278</v>
      </c>
      <c r="G125" s="22">
        <v>4652000</v>
      </c>
      <c r="H125" s="107">
        <f t="shared" si="12"/>
        <v>16733.812949640287</v>
      </c>
      <c r="I125" s="23">
        <v>29075</v>
      </c>
      <c r="J125" s="22">
        <v>4652000</v>
      </c>
      <c r="K125" s="107">
        <f t="shared" si="15"/>
        <v>160</v>
      </c>
      <c r="L125" s="27"/>
      <c r="M125" s="36"/>
      <c r="N125" s="56"/>
      <c r="O125" s="56"/>
      <c r="P125" s="72"/>
      <c r="Q125" s="165"/>
      <c r="R125" s="76"/>
      <c r="S125" s="4">
        <v>1</v>
      </c>
      <c r="T125" s="4" t="s">
        <v>31</v>
      </c>
      <c r="V125" s="4">
        <v>1</v>
      </c>
      <c r="W125" s="4" t="s">
        <v>34</v>
      </c>
    </row>
    <row r="126" spans="1:23" s="4" customFormat="1" ht="27" customHeight="1" x14ac:dyDescent="0.15">
      <c r="A126" s="196"/>
      <c r="B126" s="177">
        <v>122</v>
      </c>
      <c r="C126" s="64" t="s">
        <v>308</v>
      </c>
      <c r="D126" s="38" t="s">
        <v>309</v>
      </c>
      <c r="E126" s="20">
        <v>10</v>
      </c>
      <c r="F126" s="21">
        <v>121</v>
      </c>
      <c r="G126" s="22">
        <v>1512478</v>
      </c>
      <c r="H126" s="107">
        <f t="shared" si="12"/>
        <v>12499.818181818182</v>
      </c>
      <c r="I126" s="23">
        <v>12320</v>
      </c>
      <c r="J126" s="22">
        <v>1512478</v>
      </c>
      <c r="K126" s="107">
        <f t="shared" si="15"/>
        <v>122.76607142857142</v>
      </c>
      <c r="L126" s="27"/>
      <c r="M126" s="36"/>
      <c r="N126" s="54" t="s">
        <v>38</v>
      </c>
      <c r="O126" s="54" t="s">
        <v>38</v>
      </c>
      <c r="P126" s="72">
        <v>0.05</v>
      </c>
      <c r="Q126" s="166"/>
      <c r="R126" s="75"/>
      <c r="S126" s="4">
        <v>1</v>
      </c>
      <c r="T126" s="4" t="s">
        <v>31</v>
      </c>
      <c r="V126" s="4">
        <v>1</v>
      </c>
      <c r="W126" s="4" t="s">
        <v>34</v>
      </c>
    </row>
    <row r="127" spans="1:23" s="4" customFormat="1" ht="27" customHeight="1" x14ac:dyDescent="0.15">
      <c r="A127" s="196"/>
      <c r="B127" s="177">
        <v>123</v>
      </c>
      <c r="C127" s="64" t="s">
        <v>310</v>
      </c>
      <c r="D127" s="38" t="s">
        <v>311</v>
      </c>
      <c r="E127" s="20">
        <v>10</v>
      </c>
      <c r="F127" s="21">
        <v>135</v>
      </c>
      <c r="G127" s="22">
        <v>2639850</v>
      </c>
      <c r="H127" s="107">
        <f t="shared" si="12"/>
        <v>19554.444444444445</v>
      </c>
      <c r="I127" s="23">
        <v>8028.5</v>
      </c>
      <c r="J127" s="22">
        <v>2639850</v>
      </c>
      <c r="K127" s="107">
        <f t="shared" si="15"/>
        <v>328.80986485644888</v>
      </c>
      <c r="L127" s="27"/>
      <c r="M127" s="36"/>
      <c r="N127" s="56"/>
      <c r="O127" s="56"/>
      <c r="P127" s="72"/>
      <c r="Q127" s="165"/>
      <c r="R127" s="76"/>
      <c r="S127" s="4">
        <v>1</v>
      </c>
      <c r="T127" s="4" t="s">
        <v>31</v>
      </c>
      <c r="V127" s="4">
        <v>1</v>
      </c>
      <c r="W127" s="4" t="s">
        <v>34</v>
      </c>
    </row>
    <row r="128" spans="1:23" s="4" customFormat="1" ht="27" customHeight="1" x14ac:dyDescent="0.15">
      <c r="A128" s="196"/>
      <c r="B128" s="177">
        <v>124</v>
      </c>
      <c r="C128" s="64" t="s">
        <v>312</v>
      </c>
      <c r="D128" s="38" t="s">
        <v>313</v>
      </c>
      <c r="E128" s="20">
        <v>20</v>
      </c>
      <c r="F128" s="21">
        <v>120</v>
      </c>
      <c r="G128" s="22">
        <v>1469364</v>
      </c>
      <c r="H128" s="107">
        <f t="shared" si="12"/>
        <v>12244.7</v>
      </c>
      <c r="I128" s="23">
        <v>8828</v>
      </c>
      <c r="J128" s="22">
        <v>1469364</v>
      </c>
      <c r="K128" s="107">
        <f t="shared" si="15"/>
        <v>166.44358858178524</v>
      </c>
      <c r="L128" s="27"/>
      <c r="M128" s="36"/>
      <c r="N128" s="54" t="s">
        <v>38</v>
      </c>
      <c r="O128" s="54"/>
      <c r="P128" s="72">
        <v>0.51700000000000002</v>
      </c>
      <c r="Q128" s="166"/>
      <c r="R128" s="75"/>
      <c r="S128" s="4">
        <v>1</v>
      </c>
      <c r="T128" s="4" t="s">
        <v>31</v>
      </c>
      <c r="V128" s="4">
        <v>1</v>
      </c>
      <c r="W128" s="4" t="s">
        <v>34</v>
      </c>
    </row>
    <row r="129" spans="1:23" s="4" customFormat="1" ht="27" customHeight="1" x14ac:dyDescent="0.15">
      <c r="A129" s="196"/>
      <c r="B129" s="177">
        <v>125</v>
      </c>
      <c r="C129" s="64" t="s">
        <v>315</v>
      </c>
      <c r="D129" s="38" t="s">
        <v>318</v>
      </c>
      <c r="E129" s="20">
        <v>14</v>
      </c>
      <c r="F129" s="21">
        <v>176</v>
      </c>
      <c r="G129" s="22">
        <v>1366197</v>
      </c>
      <c r="H129" s="107">
        <f t="shared" si="12"/>
        <v>7762.482954545455</v>
      </c>
      <c r="I129" s="23">
        <v>9273</v>
      </c>
      <c r="J129" s="22">
        <v>1366197</v>
      </c>
      <c r="K129" s="107">
        <f t="shared" si="15"/>
        <v>147.33063733419604</v>
      </c>
      <c r="L129" s="27"/>
      <c r="M129" s="36"/>
      <c r="N129" s="56" t="s">
        <v>38</v>
      </c>
      <c r="O129" s="56"/>
      <c r="P129" s="72">
        <v>0.28999999999999998</v>
      </c>
      <c r="Q129" s="165"/>
      <c r="R129" s="76"/>
      <c r="S129" s="4">
        <v>1</v>
      </c>
      <c r="T129" s="4" t="s">
        <v>31</v>
      </c>
      <c r="V129" s="4">
        <v>1</v>
      </c>
      <c r="W129" s="4" t="s">
        <v>34</v>
      </c>
    </row>
    <row r="130" spans="1:23" s="4" customFormat="1" ht="27" customHeight="1" x14ac:dyDescent="0.15">
      <c r="A130" s="196"/>
      <c r="B130" s="177">
        <v>126</v>
      </c>
      <c r="C130" s="64" t="s">
        <v>315</v>
      </c>
      <c r="D130" s="38" t="s">
        <v>316</v>
      </c>
      <c r="E130" s="20">
        <v>10</v>
      </c>
      <c r="F130" s="21">
        <v>105</v>
      </c>
      <c r="G130" s="22">
        <v>1851451</v>
      </c>
      <c r="H130" s="107">
        <f t="shared" si="12"/>
        <v>17632.866666666665</v>
      </c>
      <c r="I130" s="23">
        <v>8013</v>
      </c>
      <c r="J130" s="22">
        <v>1851451</v>
      </c>
      <c r="K130" s="107">
        <f t="shared" si="15"/>
        <v>231.05590914763511</v>
      </c>
      <c r="L130" s="27"/>
      <c r="M130" s="36"/>
      <c r="N130" s="54"/>
      <c r="O130" s="54" t="s">
        <v>38</v>
      </c>
      <c r="P130" s="72">
        <v>0.28999999999999998</v>
      </c>
      <c r="Q130" s="166"/>
      <c r="R130" s="75"/>
      <c r="S130" s="4">
        <v>2</v>
      </c>
      <c r="T130" s="4" t="s">
        <v>8</v>
      </c>
      <c r="V130" s="4">
        <v>2</v>
      </c>
      <c r="W130" s="4" t="s">
        <v>67</v>
      </c>
    </row>
    <row r="131" spans="1:23" s="4" customFormat="1" ht="27" customHeight="1" x14ac:dyDescent="0.15">
      <c r="A131" s="196"/>
      <c r="B131" s="177">
        <v>127</v>
      </c>
      <c r="C131" s="64" t="s">
        <v>315</v>
      </c>
      <c r="D131" s="38" t="s">
        <v>317</v>
      </c>
      <c r="E131" s="20">
        <v>10</v>
      </c>
      <c r="F131" s="21">
        <v>22</v>
      </c>
      <c r="G131" s="22">
        <v>295450</v>
      </c>
      <c r="H131" s="107">
        <f t="shared" si="12"/>
        <v>13429.545454545454</v>
      </c>
      <c r="I131" s="23">
        <v>1364</v>
      </c>
      <c r="J131" s="22">
        <v>295450</v>
      </c>
      <c r="K131" s="107">
        <f t="shared" si="15"/>
        <v>216.60557184750732</v>
      </c>
      <c r="L131" s="27" t="s">
        <v>38</v>
      </c>
      <c r="M131" s="36" t="s">
        <v>477</v>
      </c>
      <c r="N131" s="56"/>
      <c r="O131" s="56" t="s">
        <v>38</v>
      </c>
      <c r="P131" s="72">
        <v>0.28999999999999998</v>
      </c>
      <c r="Q131" s="165"/>
      <c r="R131" s="76"/>
      <c r="S131" s="4">
        <v>3</v>
      </c>
      <c r="T131" s="4" t="s">
        <v>9</v>
      </c>
    </row>
    <row r="132" spans="1:23" s="4" customFormat="1" ht="27" customHeight="1" x14ac:dyDescent="0.15">
      <c r="A132" s="196"/>
      <c r="B132" s="177">
        <v>128</v>
      </c>
      <c r="C132" s="64" t="s">
        <v>323</v>
      </c>
      <c r="D132" s="38" t="s">
        <v>324</v>
      </c>
      <c r="E132" s="20">
        <v>20</v>
      </c>
      <c r="F132" s="21">
        <v>2</v>
      </c>
      <c r="G132" s="22">
        <v>3600</v>
      </c>
      <c r="H132" s="107">
        <f t="shared" si="12"/>
        <v>1800</v>
      </c>
      <c r="I132" s="23">
        <v>30</v>
      </c>
      <c r="J132" s="22">
        <v>3600</v>
      </c>
      <c r="K132" s="107">
        <f t="shared" si="15"/>
        <v>120</v>
      </c>
      <c r="L132" s="27" t="s">
        <v>38</v>
      </c>
      <c r="M132" s="120" t="s">
        <v>479</v>
      </c>
      <c r="N132" s="54"/>
      <c r="O132" s="54"/>
      <c r="P132" s="72"/>
      <c r="Q132" s="166"/>
      <c r="R132" s="75"/>
      <c r="S132" s="4">
        <v>1</v>
      </c>
      <c r="T132" s="4" t="s">
        <v>31</v>
      </c>
      <c r="V132" s="4">
        <v>1</v>
      </c>
      <c r="W132" s="4" t="s">
        <v>34</v>
      </c>
    </row>
    <row r="133" spans="1:23" s="4" customFormat="1" ht="27" customHeight="1" x14ac:dyDescent="0.15">
      <c r="A133" s="196"/>
      <c r="B133" s="177">
        <v>129</v>
      </c>
      <c r="C133" s="64" t="s">
        <v>281</v>
      </c>
      <c r="D133" s="38" t="s">
        <v>320</v>
      </c>
      <c r="E133" s="20">
        <v>20</v>
      </c>
      <c r="F133" s="21">
        <v>285</v>
      </c>
      <c r="G133" s="22">
        <v>4279780</v>
      </c>
      <c r="H133" s="107">
        <f t="shared" ref="H133:H169" si="16">IF(AND(F133&gt;0,G133&gt;0),G133/F133,0)</f>
        <v>15016.771929824561</v>
      </c>
      <c r="I133" s="23">
        <v>27700</v>
      </c>
      <c r="J133" s="22">
        <v>4279780</v>
      </c>
      <c r="K133" s="107">
        <f t="shared" ref="K133:K158" si="17">IF(AND(I133&gt;0,J133&gt;0),J133/I133,0)</f>
        <v>154.50469314079422</v>
      </c>
      <c r="L133" s="27"/>
      <c r="M133" s="36"/>
      <c r="N133" s="56" t="s">
        <v>38</v>
      </c>
      <c r="O133" s="56"/>
      <c r="P133" s="72">
        <v>1.4999999999999999E-2</v>
      </c>
      <c r="Q133" s="165"/>
      <c r="R133" s="76"/>
      <c r="S133" s="4">
        <v>1</v>
      </c>
      <c r="T133" s="4" t="s">
        <v>31</v>
      </c>
      <c r="V133" s="4">
        <v>1</v>
      </c>
      <c r="W133" s="4" t="s">
        <v>34</v>
      </c>
    </row>
    <row r="134" spans="1:23" s="4" customFormat="1" ht="27" customHeight="1" x14ac:dyDescent="0.15">
      <c r="A134" s="196"/>
      <c r="B134" s="177">
        <v>130</v>
      </c>
      <c r="C134" s="64" t="s">
        <v>321</v>
      </c>
      <c r="D134" s="38" t="s">
        <v>322</v>
      </c>
      <c r="E134" s="20">
        <v>20</v>
      </c>
      <c r="F134" s="21">
        <v>101</v>
      </c>
      <c r="G134" s="22">
        <v>3176000</v>
      </c>
      <c r="H134" s="107">
        <f t="shared" si="16"/>
        <v>31445.544554455446</v>
      </c>
      <c r="I134" s="23">
        <v>5034</v>
      </c>
      <c r="J134" s="22">
        <v>3176000</v>
      </c>
      <c r="K134" s="107">
        <f t="shared" si="17"/>
        <v>630.90981326976555</v>
      </c>
      <c r="L134" s="27"/>
      <c r="M134" s="36"/>
      <c r="N134" s="54"/>
      <c r="O134" s="54"/>
      <c r="P134" s="72"/>
      <c r="Q134" s="166"/>
      <c r="R134" s="75"/>
      <c r="S134" s="4">
        <v>1</v>
      </c>
      <c r="T134" s="4" t="s">
        <v>31</v>
      </c>
      <c r="V134" s="4">
        <v>1</v>
      </c>
      <c r="W134" s="4" t="s">
        <v>34</v>
      </c>
    </row>
    <row r="135" spans="1:23" s="4" customFormat="1" ht="27" customHeight="1" x14ac:dyDescent="0.15">
      <c r="A135" s="196"/>
      <c r="B135" s="177">
        <v>131</v>
      </c>
      <c r="C135" s="64" t="s">
        <v>98</v>
      </c>
      <c r="D135" s="38" t="s">
        <v>325</v>
      </c>
      <c r="E135" s="20">
        <v>20</v>
      </c>
      <c r="F135" s="21">
        <v>148</v>
      </c>
      <c r="G135" s="22">
        <v>2252400</v>
      </c>
      <c r="H135" s="107">
        <f t="shared" si="16"/>
        <v>15218.918918918918</v>
      </c>
      <c r="I135" s="23">
        <v>8345</v>
      </c>
      <c r="J135" s="22">
        <v>2252400</v>
      </c>
      <c r="K135" s="107">
        <f t="shared" si="17"/>
        <v>269.91012582384661</v>
      </c>
      <c r="L135" s="27"/>
      <c r="M135" s="36"/>
      <c r="N135" s="56"/>
      <c r="O135" s="56"/>
      <c r="P135" s="72"/>
      <c r="Q135" s="165"/>
      <c r="R135" s="76"/>
      <c r="S135" s="4">
        <v>1</v>
      </c>
      <c r="T135" s="4" t="s">
        <v>31</v>
      </c>
      <c r="V135" s="4">
        <v>1</v>
      </c>
      <c r="W135" s="4" t="s">
        <v>34</v>
      </c>
    </row>
    <row r="136" spans="1:23" s="4" customFormat="1" ht="27" customHeight="1" x14ac:dyDescent="0.15">
      <c r="A136" s="196"/>
      <c r="B136" s="177">
        <v>132</v>
      </c>
      <c r="C136" s="64" t="s">
        <v>181</v>
      </c>
      <c r="D136" s="38" t="s">
        <v>328</v>
      </c>
      <c r="E136" s="20">
        <v>40</v>
      </c>
      <c r="F136" s="21">
        <v>286</v>
      </c>
      <c r="G136" s="22">
        <v>3249539</v>
      </c>
      <c r="H136" s="107">
        <f t="shared" si="16"/>
        <v>11362.024475524475</v>
      </c>
      <c r="I136" s="23">
        <v>33232</v>
      </c>
      <c r="J136" s="22">
        <v>3249539</v>
      </c>
      <c r="K136" s="107">
        <f t="shared" si="17"/>
        <v>97.783431632161765</v>
      </c>
      <c r="L136" s="27"/>
      <c r="M136" s="36"/>
      <c r="N136" s="54"/>
      <c r="O136" s="54"/>
      <c r="P136" s="72"/>
      <c r="Q136" s="166"/>
      <c r="R136" s="75"/>
      <c r="S136" s="4">
        <v>1</v>
      </c>
      <c r="T136" s="4" t="s">
        <v>31</v>
      </c>
      <c r="V136" s="4">
        <v>1</v>
      </c>
      <c r="W136" s="4" t="s">
        <v>34</v>
      </c>
    </row>
    <row r="137" spans="1:23" s="4" customFormat="1" ht="27" customHeight="1" x14ac:dyDescent="0.15">
      <c r="A137" s="196"/>
      <c r="B137" s="177">
        <v>133</v>
      </c>
      <c r="C137" s="64" t="s">
        <v>329</v>
      </c>
      <c r="D137" s="38" t="s">
        <v>330</v>
      </c>
      <c r="E137" s="20">
        <v>20</v>
      </c>
      <c r="F137" s="21">
        <v>285</v>
      </c>
      <c r="G137" s="22">
        <v>4724800</v>
      </c>
      <c r="H137" s="107">
        <f t="shared" si="16"/>
        <v>16578.245614035088</v>
      </c>
      <c r="I137" s="23">
        <v>32483</v>
      </c>
      <c r="J137" s="22">
        <v>4724800</v>
      </c>
      <c r="K137" s="107">
        <f t="shared" si="17"/>
        <v>145.45454545454547</v>
      </c>
      <c r="L137" s="27"/>
      <c r="M137" s="36"/>
      <c r="N137" s="56"/>
      <c r="O137" s="56"/>
      <c r="P137" s="72"/>
      <c r="Q137" s="165"/>
      <c r="R137" s="76"/>
      <c r="S137" s="4">
        <v>1</v>
      </c>
      <c r="T137" s="4" t="s">
        <v>31</v>
      </c>
      <c r="V137" s="4">
        <v>1</v>
      </c>
      <c r="W137" s="4" t="s">
        <v>34</v>
      </c>
    </row>
    <row r="138" spans="1:23" s="4" customFormat="1" ht="27" customHeight="1" x14ac:dyDescent="0.15">
      <c r="A138" s="196"/>
      <c r="B138" s="177">
        <v>134</v>
      </c>
      <c r="C138" s="64" t="s">
        <v>333</v>
      </c>
      <c r="D138" s="38" t="s">
        <v>334</v>
      </c>
      <c r="E138" s="20">
        <v>40</v>
      </c>
      <c r="F138" s="21">
        <v>438</v>
      </c>
      <c r="G138" s="22">
        <v>4511335</v>
      </c>
      <c r="H138" s="107">
        <f t="shared" si="16"/>
        <v>10299.851598173516</v>
      </c>
      <c r="I138" s="23">
        <v>43630</v>
      </c>
      <c r="J138" s="22">
        <v>4511335</v>
      </c>
      <c r="K138" s="107">
        <f t="shared" si="17"/>
        <v>103.39983955993583</v>
      </c>
      <c r="L138" s="27"/>
      <c r="M138" s="36"/>
      <c r="N138" s="54" t="s">
        <v>38</v>
      </c>
      <c r="O138" s="54"/>
      <c r="P138" s="72">
        <v>0.03</v>
      </c>
      <c r="Q138" s="166"/>
      <c r="R138" s="75"/>
      <c r="S138" s="4">
        <v>1</v>
      </c>
      <c r="T138" s="4" t="s">
        <v>31</v>
      </c>
      <c r="V138" s="4">
        <v>1</v>
      </c>
      <c r="W138" s="4" t="s">
        <v>34</v>
      </c>
    </row>
    <row r="139" spans="1:23" s="4" customFormat="1" ht="27" customHeight="1" x14ac:dyDescent="0.15">
      <c r="A139" s="196"/>
      <c r="B139" s="177">
        <v>135</v>
      </c>
      <c r="C139" s="64" t="s">
        <v>337</v>
      </c>
      <c r="D139" s="38" t="s">
        <v>338</v>
      </c>
      <c r="E139" s="20">
        <v>20</v>
      </c>
      <c r="F139" s="21">
        <v>223</v>
      </c>
      <c r="G139" s="22">
        <v>1258595</v>
      </c>
      <c r="H139" s="107">
        <f t="shared" si="16"/>
        <v>5643.9237668161431</v>
      </c>
      <c r="I139" s="23">
        <v>12384</v>
      </c>
      <c r="J139" s="22">
        <v>1258595</v>
      </c>
      <c r="K139" s="107">
        <f t="shared" si="17"/>
        <v>101.63073320413437</v>
      </c>
      <c r="L139" s="27"/>
      <c r="M139" s="36"/>
      <c r="N139" s="56"/>
      <c r="O139" s="56"/>
      <c r="P139" s="72"/>
      <c r="Q139" s="165"/>
      <c r="R139" s="76"/>
      <c r="S139" s="4">
        <v>1</v>
      </c>
      <c r="T139" s="4" t="s">
        <v>31</v>
      </c>
      <c r="V139" s="4">
        <v>1</v>
      </c>
      <c r="W139" s="4" t="s">
        <v>34</v>
      </c>
    </row>
    <row r="140" spans="1:23" s="4" customFormat="1" ht="27" customHeight="1" x14ac:dyDescent="0.15">
      <c r="A140" s="196"/>
      <c r="B140" s="177">
        <v>136</v>
      </c>
      <c r="C140" s="64" t="s">
        <v>339</v>
      </c>
      <c r="D140" s="38" t="s">
        <v>340</v>
      </c>
      <c r="E140" s="20">
        <v>20</v>
      </c>
      <c r="F140" s="21">
        <v>284</v>
      </c>
      <c r="G140" s="22">
        <v>2660235</v>
      </c>
      <c r="H140" s="107">
        <f t="shared" si="16"/>
        <v>9367.0246478873232</v>
      </c>
      <c r="I140" s="23">
        <v>27605</v>
      </c>
      <c r="J140" s="22">
        <f>G140</f>
        <v>2660235</v>
      </c>
      <c r="K140" s="107">
        <f t="shared" si="17"/>
        <v>96.367868139829739</v>
      </c>
      <c r="L140" s="27"/>
      <c r="M140" s="36"/>
      <c r="N140" s="54"/>
      <c r="O140" s="54"/>
      <c r="P140" s="72"/>
      <c r="Q140" s="166"/>
      <c r="R140" s="75"/>
      <c r="S140" s="4">
        <v>1</v>
      </c>
      <c r="T140" s="4" t="s">
        <v>31</v>
      </c>
      <c r="V140" s="4">
        <v>1</v>
      </c>
      <c r="W140" s="4" t="s">
        <v>34</v>
      </c>
    </row>
    <row r="141" spans="1:23" s="4" customFormat="1" ht="27" customHeight="1" x14ac:dyDescent="0.15">
      <c r="A141" s="196"/>
      <c r="B141" s="177">
        <v>137</v>
      </c>
      <c r="C141" s="64" t="s">
        <v>228</v>
      </c>
      <c r="D141" s="38" t="s">
        <v>341</v>
      </c>
      <c r="E141" s="20">
        <v>20</v>
      </c>
      <c r="F141" s="21">
        <v>252</v>
      </c>
      <c r="G141" s="22">
        <v>3012886</v>
      </c>
      <c r="H141" s="107">
        <f t="shared" si="16"/>
        <v>11955.896825396825</v>
      </c>
      <c r="I141" s="23">
        <v>30240</v>
      </c>
      <c r="J141" s="22">
        <v>3012886</v>
      </c>
      <c r="K141" s="107">
        <f t="shared" si="17"/>
        <v>99.63247354497355</v>
      </c>
      <c r="L141" s="27"/>
      <c r="M141" s="36"/>
      <c r="N141" s="56"/>
      <c r="O141" s="56"/>
      <c r="P141" s="72"/>
      <c r="Q141" s="165"/>
      <c r="R141" s="76"/>
      <c r="S141" s="4">
        <v>1</v>
      </c>
      <c r="T141" s="4" t="s">
        <v>31</v>
      </c>
      <c r="V141" s="4">
        <v>1</v>
      </c>
      <c r="W141" s="4" t="s">
        <v>34</v>
      </c>
    </row>
    <row r="142" spans="1:23" s="4" customFormat="1" ht="27" customHeight="1" x14ac:dyDescent="0.15">
      <c r="A142" s="196"/>
      <c r="B142" s="177">
        <v>138</v>
      </c>
      <c r="C142" s="64" t="s">
        <v>345</v>
      </c>
      <c r="D142" s="38" t="s">
        <v>346</v>
      </c>
      <c r="E142" s="20">
        <v>20</v>
      </c>
      <c r="F142" s="21">
        <v>336</v>
      </c>
      <c r="G142" s="22">
        <v>8449214</v>
      </c>
      <c r="H142" s="107">
        <f t="shared" si="16"/>
        <v>25146.470238095237</v>
      </c>
      <c r="I142" s="23">
        <v>28996.75</v>
      </c>
      <c r="J142" s="22">
        <v>8449214</v>
      </c>
      <c r="K142" s="107">
        <f t="shared" si="17"/>
        <v>291.38486209661426</v>
      </c>
      <c r="L142" s="27"/>
      <c r="M142" s="36"/>
      <c r="N142" s="54" t="s">
        <v>38</v>
      </c>
      <c r="O142" s="54"/>
      <c r="P142" s="72">
        <v>0.22800000000000001</v>
      </c>
      <c r="Q142" s="166"/>
      <c r="R142" s="75"/>
      <c r="S142" s="4">
        <v>1</v>
      </c>
      <c r="T142" s="4" t="s">
        <v>31</v>
      </c>
      <c r="V142" s="4">
        <v>1</v>
      </c>
      <c r="W142" s="4" t="s">
        <v>34</v>
      </c>
    </row>
    <row r="143" spans="1:23" s="4" customFormat="1" ht="27" customHeight="1" x14ac:dyDescent="0.15">
      <c r="A143" s="196"/>
      <c r="B143" s="177">
        <v>139</v>
      </c>
      <c r="C143" s="64" t="s">
        <v>347</v>
      </c>
      <c r="D143" s="47" t="s">
        <v>348</v>
      </c>
      <c r="E143" s="20">
        <v>20</v>
      </c>
      <c r="F143" s="21">
        <v>208</v>
      </c>
      <c r="G143" s="22">
        <v>2162302</v>
      </c>
      <c r="H143" s="107">
        <f t="shared" si="16"/>
        <v>10395.682692307691</v>
      </c>
      <c r="I143" s="23">
        <v>18645</v>
      </c>
      <c r="J143" s="22">
        <v>2162302</v>
      </c>
      <c r="K143" s="107">
        <f t="shared" si="17"/>
        <v>115.97221775274873</v>
      </c>
      <c r="L143" s="27"/>
      <c r="M143" s="36"/>
      <c r="N143" s="54"/>
      <c r="O143" s="54"/>
      <c r="P143" s="72"/>
      <c r="Q143" s="166"/>
      <c r="R143" s="75"/>
      <c r="S143" s="4">
        <v>1</v>
      </c>
      <c r="T143" s="4" t="s">
        <v>31</v>
      </c>
      <c r="V143" s="4">
        <v>1</v>
      </c>
      <c r="W143" s="4" t="s">
        <v>34</v>
      </c>
    </row>
    <row r="144" spans="1:23" s="4" customFormat="1" ht="27" customHeight="1" x14ac:dyDescent="0.15">
      <c r="A144" s="196"/>
      <c r="B144" s="177">
        <v>140</v>
      </c>
      <c r="C144" s="64" t="s">
        <v>349</v>
      </c>
      <c r="D144" s="38" t="s">
        <v>350</v>
      </c>
      <c r="E144" s="20">
        <v>20</v>
      </c>
      <c r="F144" s="21">
        <v>219</v>
      </c>
      <c r="G144" s="22">
        <v>1901400</v>
      </c>
      <c r="H144" s="107">
        <f t="shared" si="16"/>
        <v>8682.1917808219187</v>
      </c>
      <c r="I144" s="23">
        <v>9205</v>
      </c>
      <c r="J144" s="22">
        <v>1901400</v>
      </c>
      <c r="K144" s="107">
        <f t="shared" si="17"/>
        <v>206.56165127648018</v>
      </c>
      <c r="L144" s="27"/>
      <c r="M144" s="36"/>
      <c r="N144" s="56"/>
      <c r="O144" s="56"/>
      <c r="P144" s="72"/>
      <c r="Q144" s="165"/>
      <c r="R144" s="76"/>
      <c r="S144" s="4">
        <v>1</v>
      </c>
      <c r="T144" s="4" t="s">
        <v>31</v>
      </c>
      <c r="V144" s="4">
        <v>1</v>
      </c>
      <c r="W144" s="4" t="s">
        <v>34</v>
      </c>
    </row>
    <row r="145" spans="1:23" s="4" customFormat="1" ht="27" customHeight="1" x14ac:dyDescent="0.15">
      <c r="A145" s="196"/>
      <c r="B145" s="177">
        <v>141</v>
      </c>
      <c r="C145" s="64" t="s">
        <v>351</v>
      </c>
      <c r="D145" s="38" t="s">
        <v>352</v>
      </c>
      <c r="E145" s="20">
        <v>20</v>
      </c>
      <c r="F145" s="21">
        <v>323</v>
      </c>
      <c r="G145" s="22">
        <v>6165202</v>
      </c>
      <c r="H145" s="107">
        <f t="shared" si="16"/>
        <v>19087.31269349845</v>
      </c>
      <c r="I145" s="23">
        <v>25920</v>
      </c>
      <c r="J145" s="22">
        <v>6165202</v>
      </c>
      <c r="K145" s="107">
        <f t="shared" si="17"/>
        <v>237.85501543209875</v>
      </c>
      <c r="L145" s="27"/>
      <c r="M145" s="36"/>
      <c r="N145" s="80"/>
      <c r="O145" s="89"/>
      <c r="P145" s="72"/>
      <c r="Q145" s="171"/>
      <c r="R145" s="79"/>
      <c r="S145" s="4">
        <v>1</v>
      </c>
      <c r="T145" s="4" t="s">
        <v>31</v>
      </c>
      <c r="V145" s="4">
        <v>1</v>
      </c>
      <c r="W145" s="4" t="s">
        <v>34</v>
      </c>
    </row>
    <row r="146" spans="1:23" s="4" customFormat="1" ht="27" customHeight="1" x14ac:dyDescent="0.15">
      <c r="A146" s="196"/>
      <c r="B146" s="177">
        <v>142</v>
      </c>
      <c r="C146" s="64" t="s">
        <v>353</v>
      </c>
      <c r="D146" s="38" t="s">
        <v>354</v>
      </c>
      <c r="E146" s="20">
        <v>20</v>
      </c>
      <c r="F146" s="21">
        <v>206</v>
      </c>
      <c r="G146" s="22">
        <v>3473197</v>
      </c>
      <c r="H146" s="107">
        <f t="shared" si="16"/>
        <v>16860.179611650485</v>
      </c>
      <c r="I146" s="23">
        <v>12404.1</v>
      </c>
      <c r="J146" s="22">
        <v>3473197</v>
      </c>
      <c r="K146" s="107">
        <f t="shared" si="17"/>
        <v>280.00395030675338</v>
      </c>
      <c r="L146" s="27"/>
      <c r="M146" s="36"/>
      <c r="N146" s="56"/>
      <c r="O146" s="56"/>
      <c r="P146" s="72"/>
      <c r="Q146" s="165"/>
      <c r="R146" s="76"/>
      <c r="S146" s="4">
        <v>1</v>
      </c>
      <c r="T146" s="4" t="s">
        <v>31</v>
      </c>
      <c r="V146" s="4">
        <v>1</v>
      </c>
      <c r="W146" s="4" t="s">
        <v>34</v>
      </c>
    </row>
    <row r="147" spans="1:23" s="4" customFormat="1" ht="27" customHeight="1" x14ac:dyDescent="0.15">
      <c r="A147" s="196"/>
      <c r="B147" s="177">
        <v>143</v>
      </c>
      <c r="C147" s="64" t="s">
        <v>356</v>
      </c>
      <c r="D147" s="38" t="s">
        <v>357</v>
      </c>
      <c r="E147" s="20">
        <v>10</v>
      </c>
      <c r="F147" s="21">
        <v>97</v>
      </c>
      <c r="G147" s="22">
        <v>2113855</v>
      </c>
      <c r="H147" s="107">
        <f t="shared" si="16"/>
        <v>21792.319587628866</v>
      </c>
      <c r="I147" s="23">
        <v>9582</v>
      </c>
      <c r="J147" s="22">
        <v>2113855</v>
      </c>
      <c r="K147" s="107">
        <f t="shared" si="17"/>
        <v>220.60686704237111</v>
      </c>
      <c r="L147" s="27"/>
      <c r="M147" s="36"/>
      <c r="N147" s="54" t="s">
        <v>38</v>
      </c>
      <c r="O147" s="54"/>
      <c r="P147" s="72"/>
      <c r="Q147" s="166" t="s">
        <v>38</v>
      </c>
      <c r="R147" s="75"/>
      <c r="S147" s="4">
        <v>1</v>
      </c>
      <c r="T147" s="4" t="s">
        <v>31</v>
      </c>
      <c r="V147" s="4">
        <v>1</v>
      </c>
      <c r="W147" s="4" t="s">
        <v>34</v>
      </c>
    </row>
    <row r="148" spans="1:23" s="4" customFormat="1" ht="27" customHeight="1" x14ac:dyDescent="0.15">
      <c r="A148" s="196"/>
      <c r="B148" s="177">
        <v>144</v>
      </c>
      <c r="C148" s="64" t="s">
        <v>358</v>
      </c>
      <c r="D148" s="38" t="s">
        <v>359</v>
      </c>
      <c r="E148" s="20">
        <v>10</v>
      </c>
      <c r="F148" s="21">
        <v>84</v>
      </c>
      <c r="G148" s="22">
        <v>953340</v>
      </c>
      <c r="H148" s="107">
        <f t="shared" si="16"/>
        <v>11349.285714285714</v>
      </c>
      <c r="I148" s="23">
        <v>4267</v>
      </c>
      <c r="J148" s="22">
        <v>953340</v>
      </c>
      <c r="K148" s="107">
        <f t="shared" si="17"/>
        <v>223.42160768689945</v>
      </c>
      <c r="L148" s="27"/>
      <c r="M148" s="36"/>
      <c r="N148" s="56" t="s">
        <v>38</v>
      </c>
      <c r="O148" s="56"/>
      <c r="P148" s="72">
        <v>0.25</v>
      </c>
      <c r="Q148" s="165"/>
      <c r="R148" s="76"/>
      <c r="S148" s="4">
        <v>1</v>
      </c>
      <c r="T148" s="4" t="s">
        <v>31</v>
      </c>
      <c r="V148" s="4">
        <v>1</v>
      </c>
      <c r="W148" s="4" t="s">
        <v>34</v>
      </c>
    </row>
    <row r="149" spans="1:23" s="4" customFormat="1" ht="27" customHeight="1" x14ac:dyDescent="0.15">
      <c r="A149" s="196"/>
      <c r="B149" s="177">
        <v>145</v>
      </c>
      <c r="C149" s="64" t="s">
        <v>360</v>
      </c>
      <c r="D149" s="38" t="s">
        <v>361</v>
      </c>
      <c r="E149" s="20">
        <v>10</v>
      </c>
      <c r="F149" s="21">
        <v>116</v>
      </c>
      <c r="G149" s="22">
        <v>1062190</v>
      </c>
      <c r="H149" s="107">
        <f t="shared" si="16"/>
        <v>9156.810344827587</v>
      </c>
      <c r="I149" s="23">
        <v>11160</v>
      </c>
      <c r="J149" s="22">
        <v>1062190</v>
      </c>
      <c r="K149" s="107">
        <f t="shared" si="17"/>
        <v>95.178315412186379</v>
      </c>
      <c r="L149" s="27"/>
      <c r="M149" s="36"/>
      <c r="N149" s="54" t="s">
        <v>38</v>
      </c>
      <c r="O149" s="54"/>
      <c r="P149" s="72">
        <v>0.124</v>
      </c>
      <c r="Q149" s="166"/>
      <c r="R149" s="75"/>
      <c r="S149" s="4">
        <v>2</v>
      </c>
      <c r="T149" s="4" t="s">
        <v>8</v>
      </c>
      <c r="V149" s="4">
        <v>2</v>
      </c>
      <c r="W149" s="4" t="s">
        <v>67</v>
      </c>
    </row>
    <row r="150" spans="1:23" s="4" customFormat="1" ht="27" customHeight="1" x14ac:dyDescent="0.15">
      <c r="A150" s="196"/>
      <c r="B150" s="177">
        <v>146</v>
      </c>
      <c r="C150" s="64" t="s">
        <v>360</v>
      </c>
      <c r="D150" s="40" t="s">
        <v>362</v>
      </c>
      <c r="E150" s="20">
        <v>10</v>
      </c>
      <c r="F150" s="21">
        <v>140</v>
      </c>
      <c r="G150" s="22">
        <v>1859750</v>
      </c>
      <c r="H150" s="107">
        <f t="shared" si="16"/>
        <v>13283.928571428571</v>
      </c>
      <c r="I150" s="23">
        <v>14930</v>
      </c>
      <c r="J150" s="22">
        <v>1859750</v>
      </c>
      <c r="K150" s="107">
        <f t="shared" si="17"/>
        <v>124.56463496316142</v>
      </c>
      <c r="L150" s="27"/>
      <c r="M150" s="36"/>
      <c r="N150" s="56" t="s">
        <v>38</v>
      </c>
      <c r="O150" s="56"/>
      <c r="P150" s="72">
        <v>2.4E-2</v>
      </c>
      <c r="Q150" s="165"/>
      <c r="R150" s="76"/>
      <c r="S150" s="4">
        <v>3</v>
      </c>
      <c r="T150" s="4" t="s">
        <v>9</v>
      </c>
    </row>
    <row r="151" spans="1:23" s="4" customFormat="1" ht="27" customHeight="1" x14ac:dyDescent="0.15">
      <c r="A151" s="196"/>
      <c r="B151" s="177">
        <v>147</v>
      </c>
      <c r="C151" s="64" t="s">
        <v>363</v>
      </c>
      <c r="D151" s="48" t="s">
        <v>364</v>
      </c>
      <c r="E151" s="20">
        <v>20</v>
      </c>
      <c r="F151" s="21">
        <v>153</v>
      </c>
      <c r="G151" s="22">
        <v>783420</v>
      </c>
      <c r="H151" s="107">
        <f t="shared" si="16"/>
        <v>5120.3921568627447</v>
      </c>
      <c r="I151" s="23">
        <v>6962.5</v>
      </c>
      <c r="J151" s="22">
        <v>783420</v>
      </c>
      <c r="K151" s="107">
        <f t="shared" si="17"/>
        <v>112.51992818671454</v>
      </c>
      <c r="L151" s="27"/>
      <c r="M151" s="36"/>
      <c r="N151" s="54"/>
      <c r="O151" s="54"/>
      <c r="P151" s="72"/>
      <c r="Q151" s="166" t="s">
        <v>38</v>
      </c>
      <c r="R151" s="75">
        <v>0.01</v>
      </c>
      <c r="S151" s="4">
        <v>1</v>
      </c>
      <c r="T151" s="4" t="s">
        <v>31</v>
      </c>
      <c r="V151" s="4">
        <v>1</v>
      </c>
      <c r="W151" s="4" t="s">
        <v>34</v>
      </c>
    </row>
    <row r="152" spans="1:23" s="4" customFormat="1" ht="27" customHeight="1" x14ac:dyDescent="0.15">
      <c r="A152" s="196"/>
      <c r="B152" s="177">
        <v>148</v>
      </c>
      <c r="C152" s="64" t="s">
        <v>366</v>
      </c>
      <c r="D152" s="40" t="s">
        <v>365</v>
      </c>
      <c r="E152" s="20">
        <v>20</v>
      </c>
      <c r="F152" s="21">
        <v>169</v>
      </c>
      <c r="G152" s="22">
        <v>2019160</v>
      </c>
      <c r="H152" s="107">
        <f t="shared" si="16"/>
        <v>11947.692307692309</v>
      </c>
      <c r="I152" s="23">
        <v>17955</v>
      </c>
      <c r="J152" s="22">
        <v>2019160</v>
      </c>
      <c r="K152" s="107">
        <f t="shared" si="17"/>
        <v>112.45669729880257</v>
      </c>
      <c r="L152" s="27"/>
      <c r="M152" s="36"/>
      <c r="N152" s="56"/>
      <c r="O152" s="56"/>
      <c r="P152" s="72"/>
      <c r="Q152" s="165"/>
      <c r="R152" s="76"/>
      <c r="S152" s="4">
        <v>1</v>
      </c>
      <c r="T152" s="4" t="s">
        <v>31</v>
      </c>
      <c r="V152" s="4">
        <v>1</v>
      </c>
      <c r="W152" s="4" t="s">
        <v>34</v>
      </c>
    </row>
    <row r="153" spans="1:23" s="4" customFormat="1" ht="27" customHeight="1" x14ac:dyDescent="0.15">
      <c r="A153" s="196"/>
      <c r="B153" s="177">
        <v>149</v>
      </c>
      <c r="C153" s="64" t="s">
        <v>367</v>
      </c>
      <c r="D153" s="40" t="s">
        <v>368</v>
      </c>
      <c r="E153" s="20">
        <v>10</v>
      </c>
      <c r="F153" s="21">
        <v>105</v>
      </c>
      <c r="G153" s="22">
        <v>1248734</v>
      </c>
      <c r="H153" s="107">
        <f t="shared" si="16"/>
        <v>11892.704761904763</v>
      </c>
      <c r="I153" s="23">
        <v>12656</v>
      </c>
      <c r="J153" s="22">
        <v>1248734</v>
      </c>
      <c r="K153" s="107">
        <f t="shared" si="17"/>
        <v>98.667351453855872</v>
      </c>
      <c r="L153" s="27"/>
      <c r="M153" s="36"/>
      <c r="N153" s="54"/>
      <c r="O153" s="54"/>
      <c r="P153" s="72"/>
      <c r="Q153" s="166"/>
      <c r="R153" s="75"/>
      <c r="S153" s="4">
        <v>1</v>
      </c>
      <c r="T153" s="4" t="s">
        <v>31</v>
      </c>
      <c r="V153" s="4">
        <v>1</v>
      </c>
      <c r="W153" s="4" t="s">
        <v>34</v>
      </c>
    </row>
    <row r="154" spans="1:23" s="4" customFormat="1" ht="27" customHeight="1" x14ac:dyDescent="0.15">
      <c r="A154" s="196"/>
      <c r="B154" s="177">
        <v>150</v>
      </c>
      <c r="C154" s="64" t="s">
        <v>205</v>
      </c>
      <c r="D154" s="40" t="s">
        <v>369</v>
      </c>
      <c r="E154" s="20">
        <v>10</v>
      </c>
      <c r="F154" s="21">
        <v>92</v>
      </c>
      <c r="G154" s="22">
        <v>956720</v>
      </c>
      <c r="H154" s="107">
        <f t="shared" si="16"/>
        <v>10399.130434782608</v>
      </c>
      <c r="I154" s="23">
        <v>4754</v>
      </c>
      <c r="J154" s="22">
        <v>956720</v>
      </c>
      <c r="K154" s="107">
        <f t="shared" si="17"/>
        <v>201.24526714345814</v>
      </c>
      <c r="L154" s="27"/>
      <c r="M154" s="36"/>
      <c r="N154" s="56"/>
      <c r="O154" s="56"/>
      <c r="P154" s="72"/>
      <c r="Q154" s="165"/>
      <c r="R154" s="76"/>
      <c r="S154" s="4">
        <v>1</v>
      </c>
      <c r="T154" s="4" t="s">
        <v>31</v>
      </c>
      <c r="V154" s="4">
        <v>1</v>
      </c>
      <c r="W154" s="4" t="s">
        <v>34</v>
      </c>
    </row>
    <row r="155" spans="1:23" s="4" customFormat="1" ht="27" customHeight="1" x14ac:dyDescent="0.15">
      <c r="A155" s="196"/>
      <c r="B155" s="177">
        <v>151</v>
      </c>
      <c r="C155" s="64" t="s">
        <v>371</v>
      </c>
      <c r="D155" s="40" t="s">
        <v>372</v>
      </c>
      <c r="E155" s="20">
        <v>20</v>
      </c>
      <c r="F155" s="21">
        <v>243</v>
      </c>
      <c r="G155" s="22">
        <v>1761600</v>
      </c>
      <c r="H155" s="107">
        <f t="shared" si="16"/>
        <v>7249.3827160493829</v>
      </c>
      <c r="I155" s="23">
        <v>11948</v>
      </c>
      <c r="J155" s="22">
        <v>1761600</v>
      </c>
      <c r="K155" s="107">
        <f t="shared" si="17"/>
        <v>147.43890190826917</v>
      </c>
      <c r="L155" s="27"/>
      <c r="M155" s="36"/>
      <c r="N155" s="54" t="s">
        <v>38</v>
      </c>
      <c r="O155" s="54"/>
      <c r="P155" s="72">
        <v>0.61099999999999999</v>
      </c>
      <c r="Q155" s="166"/>
      <c r="R155" s="75"/>
      <c r="S155" s="4">
        <v>1</v>
      </c>
      <c r="T155" s="4" t="s">
        <v>31</v>
      </c>
      <c r="V155" s="4">
        <v>1</v>
      </c>
      <c r="W155" s="4" t="s">
        <v>34</v>
      </c>
    </row>
    <row r="156" spans="1:23" s="4" customFormat="1" ht="27" customHeight="1" x14ac:dyDescent="0.15">
      <c r="A156" s="196"/>
      <c r="B156" s="177">
        <v>152</v>
      </c>
      <c r="C156" s="64" t="s">
        <v>373</v>
      </c>
      <c r="D156" s="40" t="s">
        <v>374</v>
      </c>
      <c r="E156" s="20">
        <v>10</v>
      </c>
      <c r="F156" s="21">
        <v>149</v>
      </c>
      <c r="G156" s="22">
        <v>1421660</v>
      </c>
      <c r="H156" s="107">
        <f t="shared" si="16"/>
        <v>9541.3422818791951</v>
      </c>
      <c r="I156" s="23">
        <v>7613.5</v>
      </c>
      <c r="J156" s="22">
        <v>1421660</v>
      </c>
      <c r="K156" s="107">
        <f t="shared" si="17"/>
        <v>186.72883693439286</v>
      </c>
      <c r="L156" s="27"/>
      <c r="M156" s="36"/>
      <c r="N156" s="56" t="s">
        <v>38</v>
      </c>
      <c r="O156" s="56"/>
      <c r="P156" s="72">
        <v>0.47599999999999998</v>
      </c>
      <c r="Q156" s="165" t="s">
        <v>38</v>
      </c>
      <c r="R156" s="76">
        <v>0</v>
      </c>
      <c r="S156" s="4">
        <v>1</v>
      </c>
      <c r="T156" s="4" t="s">
        <v>31</v>
      </c>
      <c r="V156" s="4">
        <v>1</v>
      </c>
      <c r="W156" s="4" t="s">
        <v>34</v>
      </c>
    </row>
    <row r="157" spans="1:23" s="4" customFormat="1" ht="27" customHeight="1" x14ac:dyDescent="0.15">
      <c r="A157" s="196"/>
      <c r="B157" s="177">
        <v>153</v>
      </c>
      <c r="C157" s="64" t="s">
        <v>375</v>
      </c>
      <c r="D157" s="40" t="s">
        <v>376</v>
      </c>
      <c r="E157" s="20">
        <v>20</v>
      </c>
      <c r="F157" s="21">
        <v>124</v>
      </c>
      <c r="G157" s="22">
        <v>680629</v>
      </c>
      <c r="H157" s="107">
        <f t="shared" si="16"/>
        <v>5488.9435483870966</v>
      </c>
      <c r="I157" s="23">
        <v>7736</v>
      </c>
      <c r="J157" s="22">
        <f>G157</f>
        <v>680629</v>
      </c>
      <c r="K157" s="107">
        <f t="shared" si="17"/>
        <v>87.98203205791107</v>
      </c>
      <c r="L157" s="27"/>
      <c r="M157" s="36"/>
      <c r="N157" s="54"/>
      <c r="O157" s="54"/>
      <c r="P157" s="72"/>
      <c r="Q157" s="166"/>
      <c r="R157" s="75"/>
      <c r="S157" s="4">
        <v>1</v>
      </c>
      <c r="T157" s="4" t="s">
        <v>31</v>
      </c>
      <c r="V157" s="4">
        <v>1</v>
      </c>
      <c r="W157" s="4" t="s">
        <v>34</v>
      </c>
    </row>
    <row r="158" spans="1:23" s="4" customFormat="1" ht="27" customHeight="1" x14ac:dyDescent="0.15">
      <c r="A158" s="196"/>
      <c r="B158" s="177">
        <v>154</v>
      </c>
      <c r="C158" s="64" t="s">
        <v>377</v>
      </c>
      <c r="D158" s="40" t="s">
        <v>378</v>
      </c>
      <c r="E158" s="20">
        <v>20</v>
      </c>
      <c r="F158" s="21">
        <v>157</v>
      </c>
      <c r="G158" s="22">
        <v>2009820</v>
      </c>
      <c r="H158" s="107">
        <f t="shared" si="16"/>
        <v>12801.401273885351</v>
      </c>
      <c r="I158" s="23">
        <v>7311</v>
      </c>
      <c r="J158" s="22">
        <v>2009820</v>
      </c>
      <c r="K158" s="107">
        <f t="shared" si="17"/>
        <v>274.90356996306934</v>
      </c>
      <c r="L158" s="27"/>
      <c r="M158" s="36"/>
      <c r="N158" s="56"/>
      <c r="O158" s="56"/>
      <c r="P158" s="72"/>
      <c r="Q158" s="165"/>
      <c r="R158" s="76"/>
      <c r="S158" s="4">
        <v>1</v>
      </c>
      <c r="T158" s="4" t="s">
        <v>31</v>
      </c>
      <c r="V158" s="4">
        <v>1</v>
      </c>
      <c r="W158" s="4" t="s">
        <v>34</v>
      </c>
    </row>
    <row r="159" spans="1:23" s="4" customFormat="1" ht="27" customHeight="1" x14ac:dyDescent="0.15">
      <c r="A159" s="196"/>
      <c r="B159" s="177">
        <v>155</v>
      </c>
      <c r="C159" s="64" t="s">
        <v>379</v>
      </c>
      <c r="D159" s="40" t="s">
        <v>380</v>
      </c>
      <c r="E159" s="20">
        <v>25</v>
      </c>
      <c r="F159" s="21">
        <v>310</v>
      </c>
      <c r="G159" s="22">
        <v>7794630</v>
      </c>
      <c r="H159" s="107">
        <f t="shared" si="16"/>
        <v>25143.967741935485</v>
      </c>
      <c r="I159" s="23">
        <v>27740</v>
      </c>
      <c r="J159" s="22">
        <v>7794630</v>
      </c>
      <c r="K159" s="107">
        <f>IF(AND(I159&gt;0,J159&gt;0),J159/I159,0)</f>
        <v>280.98882480173035</v>
      </c>
      <c r="L159" s="27"/>
      <c r="M159" s="36"/>
      <c r="N159" s="54"/>
      <c r="O159" s="54"/>
      <c r="P159" s="72"/>
      <c r="Q159" s="166"/>
      <c r="R159" s="75"/>
      <c r="S159" s="4">
        <v>1</v>
      </c>
      <c r="T159" s="4" t="s">
        <v>31</v>
      </c>
      <c r="V159" s="4">
        <v>1</v>
      </c>
      <c r="W159" s="4" t="s">
        <v>34</v>
      </c>
    </row>
    <row r="160" spans="1:23" s="4" customFormat="1" ht="27" customHeight="1" x14ac:dyDescent="0.15">
      <c r="A160" s="196"/>
      <c r="B160" s="177">
        <v>156</v>
      </c>
      <c r="C160" s="64" t="s">
        <v>381</v>
      </c>
      <c r="D160" s="40" t="s">
        <v>382</v>
      </c>
      <c r="E160" s="20">
        <v>30</v>
      </c>
      <c r="F160" s="21">
        <v>425</v>
      </c>
      <c r="G160" s="22">
        <v>3469654</v>
      </c>
      <c r="H160" s="107">
        <f t="shared" si="16"/>
        <v>8163.8917647058825</v>
      </c>
      <c r="I160" s="23">
        <v>30178</v>
      </c>
      <c r="J160" s="22">
        <v>3469654</v>
      </c>
      <c r="K160" s="107">
        <f t="shared" ref="K160:K188" si="18">IF(AND(I160&gt;0,J160&gt;0),J160/I160,0)</f>
        <v>114.97296043475379</v>
      </c>
      <c r="L160" s="27"/>
      <c r="M160" s="36"/>
      <c r="N160" s="56" t="s">
        <v>38</v>
      </c>
      <c r="O160" s="56"/>
      <c r="P160" s="72">
        <v>4.0000000000000001E-3</v>
      </c>
      <c r="Q160" s="165"/>
      <c r="R160" s="76"/>
      <c r="S160" s="4">
        <v>1</v>
      </c>
      <c r="T160" s="4" t="s">
        <v>31</v>
      </c>
      <c r="V160" s="4">
        <v>1</v>
      </c>
      <c r="W160" s="4" t="s">
        <v>34</v>
      </c>
    </row>
    <row r="161" spans="1:23" s="4" customFormat="1" ht="27" customHeight="1" x14ac:dyDescent="0.15">
      <c r="A161" s="196"/>
      <c r="B161" s="177">
        <v>157</v>
      </c>
      <c r="C161" s="64" t="s">
        <v>207</v>
      </c>
      <c r="D161" s="40" t="s">
        <v>383</v>
      </c>
      <c r="E161" s="20">
        <v>10</v>
      </c>
      <c r="F161" s="21">
        <v>160</v>
      </c>
      <c r="G161" s="22">
        <v>2915676</v>
      </c>
      <c r="H161" s="107">
        <f t="shared" si="16"/>
        <v>18222.974999999999</v>
      </c>
      <c r="I161" s="23">
        <v>11971.6</v>
      </c>
      <c r="J161" s="22">
        <v>2915676</v>
      </c>
      <c r="K161" s="107">
        <f t="shared" si="18"/>
        <v>243.54940024725181</v>
      </c>
      <c r="L161" s="27"/>
      <c r="M161" s="36"/>
      <c r="N161" s="54" t="s">
        <v>38</v>
      </c>
      <c r="O161" s="54"/>
      <c r="P161" s="72">
        <v>3.0000000000000001E-3</v>
      </c>
      <c r="Q161" s="166"/>
      <c r="R161" s="75"/>
      <c r="S161" s="4">
        <v>1</v>
      </c>
      <c r="T161" s="4" t="s">
        <v>31</v>
      </c>
      <c r="V161" s="4">
        <v>1</v>
      </c>
      <c r="W161" s="4" t="s">
        <v>34</v>
      </c>
    </row>
    <row r="162" spans="1:23" s="4" customFormat="1" ht="27" customHeight="1" x14ac:dyDescent="0.15">
      <c r="A162" s="196"/>
      <c r="B162" s="177">
        <v>158</v>
      </c>
      <c r="C162" s="64" t="s">
        <v>384</v>
      </c>
      <c r="D162" s="38" t="s">
        <v>385</v>
      </c>
      <c r="E162" s="20">
        <v>44</v>
      </c>
      <c r="F162" s="21">
        <v>483</v>
      </c>
      <c r="G162" s="22">
        <v>9812367</v>
      </c>
      <c r="H162" s="107">
        <f t="shared" si="16"/>
        <v>20315.459627329194</v>
      </c>
      <c r="I162" s="23">
        <v>46516</v>
      </c>
      <c r="J162" s="22">
        <v>9812367</v>
      </c>
      <c r="K162" s="107">
        <f t="shared" si="18"/>
        <v>210.94606157021241</v>
      </c>
      <c r="L162" s="27"/>
      <c r="M162" s="36"/>
      <c r="N162" s="56" t="s">
        <v>38</v>
      </c>
      <c r="O162" s="56" t="s">
        <v>38</v>
      </c>
      <c r="P162" s="72">
        <v>0.1</v>
      </c>
      <c r="Q162" s="165"/>
      <c r="R162" s="76"/>
      <c r="S162" s="4">
        <v>1</v>
      </c>
      <c r="T162" s="4" t="s">
        <v>31</v>
      </c>
      <c r="V162" s="4">
        <v>1</v>
      </c>
      <c r="W162" s="4" t="s">
        <v>34</v>
      </c>
    </row>
    <row r="163" spans="1:23" s="4" customFormat="1" ht="27" customHeight="1" x14ac:dyDescent="0.15">
      <c r="A163" s="196"/>
      <c r="B163" s="177">
        <v>159</v>
      </c>
      <c r="C163" s="64" t="s">
        <v>384</v>
      </c>
      <c r="D163" s="40" t="s">
        <v>386</v>
      </c>
      <c r="E163" s="20">
        <v>24</v>
      </c>
      <c r="F163" s="21">
        <v>314</v>
      </c>
      <c r="G163" s="22">
        <v>7462728</v>
      </c>
      <c r="H163" s="107">
        <f t="shared" si="16"/>
        <v>23766.649681528663</v>
      </c>
      <c r="I163" s="23">
        <v>28444</v>
      </c>
      <c r="J163" s="22">
        <v>7462728</v>
      </c>
      <c r="K163" s="107">
        <f t="shared" si="18"/>
        <v>262.36563071297991</v>
      </c>
      <c r="L163" s="27"/>
      <c r="M163" s="36"/>
      <c r="N163" s="54" t="s">
        <v>38</v>
      </c>
      <c r="O163" s="54" t="s">
        <v>38</v>
      </c>
      <c r="P163" s="72">
        <v>0.1</v>
      </c>
      <c r="Q163" s="166"/>
      <c r="R163" s="75"/>
      <c r="S163" s="4">
        <v>2</v>
      </c>
      <c r="T163" s="4" t="s">
        <v>8</v>
      </c>
      <c r="V163" s="4">
        <v>2</v>
      </c>
      <c r="W163" s="4" t="s">
        <v>67</v>
      </c>
    </row>
    <row r="164" spans="1:23" s="4" customFormat="1" ht="27" customHeight="1" x14ac:dyDescent="0.15">
      <c r="A164" s="196"/>
      <c r="B164" s="177">
        <v>160</v>
      </c>
      <c r="C164" s="64" t="s">
        <v>335</v>
      </c>
      <c r="D164" s="40" t="s">
        <v>387</v>
      </c>
      <c r="E164" s="20">
        <v>30</v>
      </c>
      <c r="F164" s="21">
        <v>457</v>
      </c>
      <c r="G164" s="22">
        <v>5251251</v>
      </c>
      <c r="H164" s="107">
        <f t="shared" si="16"/>
        <v>11490.702407002189</v>
      </c>
      <c r="I164" s="23">
        <v>47784</v>
      </c>
      <c r="J164" s="22">
        <v>5251251</v>
      </c>
      <c r="K164" s="107">
        <f t="shared" si="18"/>
        <v>109.89559266700151</v>
      </c>
      <c r="L164" s="27"/>
      <c r="M164" s="36"/>
      <c r="N164" s="56"/>
      <c r="O164" s="56"/>
      <c r="P164" s="72"/>
      <c r="Q164" s="165"/>
      <c r="R164" s="76"/>
      <c r="S164" s="4">
        <v>1</v>
      </c>
      <c r="T164" s="4" t="s">
        <v>31</v>
      </c>
      <c r="V164" s="4">
        <v>1</v>
      </c>
      <c r="W164" s="4" t="s">
        <v>34</v>
      </c>
    </row>
    <row r="165" spans="1:23" s="4" customFormat="1" ht="27" customHeight="1" x14ac:dyDescent="0.15">
      <c r="A165" s="196"/>
      <c r="B165" s="177">
        <v>161</v>
      </c>
      <c r="C165" s="64" t="s">
        <v>388</v>
      </c>
      <c r="D165" s="40" t="s">
        <v>389</v>
      </c>
      <c r="E165" s="20">
        <v>15</v>
      </c>
      <c r="F165" s="21">
        <v>132</v>
      </c>
      <c r="G165" s="22">
        <v>1249900</v>
      </c>
      <c r="H165" s="107">
        <f t="shared" si="16"/>
        <v>9468.939393939394</v>
      </c>
      <c r="I165" s="23">
        <v>8677</v>
      </c>
      <c r="J165" s="22">
        <v>1249900</v>
      </c>
      <c r="K165" s="107">
        <f t="shared" si="18"/>
        <v>144.04748184856518</v>
      </c>
      <c r="L165" s="27"/>
      <c r="M165" s="36"/>
      <c r="N165" s="54"/>
      <c r="O165" s="54"/>
      <c r="P165" s="72"/>
      <c r="Q165" s="166"/>
      <c r="R165" s="75"/>
      <c r="S165" s="4">
        <v>1</v>
      </c>
      <c r="T165" s="4" t="s">
        <v>31</v>
      </c>
      <c r="V165" s="4">
        <v>1</v>
      </c>
      <c r="W165" s="4" t="s">
        <v>34</v>
      </c>
    </row>
    <row r="166" spans="1:23" s="4" customFormat="1" ht="27" customHeight="1" x14ac:dyDescent="0.15">
      <c r="A166" s="196"/>
      <c r="B166" s="177">
        <v>162</v>
      </c>
      <c r="C166" s="64" t="s">
        <v>392</v>
      </c>
      <c r="D166" s="40" t="s">
        <v>393</v>
      </c>
      <c r="E166" s="20">
        <v>9</v>
      </c>
      <c r="F166" s="21">
        <v>51</v>
      </c>
      <c r="G166" s="22">
        <v>220480</v>
      </c>
      <c r="H166" s="107">
        <f t="shared" si="16"/>
        <v>4323.1372549019607</v>
      </c>
      <c r="I166" s="23">
        <v>3727</v>
      </c>
      <c r="J166" s="22">
        <v>220480</v>
      </c>
      <c r="K166" s="107">
        <f t="shared" si="18"/>
        <v>59.157499329219213</v>
      </c>
      <c r="L166" s="27"/>
      <c r="M166" s="36"/>
      <c r="N166" s="56"/>
      <c r="O166" s="56"/>
      <c r="P166" s="72"/>
      <c r="Q166" s="165"/>
      <c r="R166" s="76"/>
      <c r="S166" s="4">
        <v>2</v>
      </c>
      <c r="T166" s="4" t="s">
        <v>8</v>
      </c>
      <c r="V166" s="4">
        <v>2</v>
      </c>
      <c r="W166" s="4" t="s">
        <v>67</v>
      </c>
    </row>
    <row r="167" spans="1:23" s="4" customFormat="1" ht="27" customHeight="1" x14ac:dyDescent="0.15">
      <c r="A167" s="196"/>
      <c r="B167" s="177">
        <v>163</v>
      </c>
      <c r="C167" s="64" t="s">
        <v>394</v>
      </c>
      <c r="D167" s="48" t="s">
        <v>395</v>
      </c>
      <c r="E167" s="20">
        <v>20</v>
      </c>
      <c r="F167" s="21">
        <v>208</v>
      </c>
      <c r="G167" s="22">
        <v>3240081</v>
      </c>
      <c r="H167" s="107">
        <f t="shared" si="16"/>
        <v>15577.3125</v>
      </c>
      <c r="I167" s="23">
        <v>18449</v>
      </c>
      <c r="J167" s="22">
        <v>3240081</v>
      </c>
      <c r="K167" s="107">
        <f t="shared" si="18"/>
        <v>175.62366523930837</v>
      </c>
      <c r="L167" s="27"/>
      <c r="M167" s="36"/>
      <c r="N167" s="54"/>
      <c r="O167" s="54"/>
      <c r="P167" s="72"/>
      <c r="Q167" s="166"/>
      <c r="R167" s="75"/>
      <c r="S167" s="4">
        <v>1</v>
      </c>
      <c r="T167" s="4" t="s">
        <v>31</v>
      </c>
      <c r="V167" s="4">
        <v>1</v>
      </c>
      <c r="W167" s="4" t="s">
        <v>34</v>
      </c>
    </row>
    <row r="168" spans="1:23" s="4" customFormat="1" ht="27" customHeight="1" x14ac:dyDescent="0.15">
      <c r="A168" s="196"/>
      <c r="B168" s="177">
        <v>164</v>
      </c>
      <c r="C168" s="64" t="s">
        <v>205</v>
      </c>
      <c r="D168" s="40" t="s">
        <v>396</v>
      </c>
      <c r="E168" s="20">
        <v>20</v>
      </c>
      <c r="F168" s="21">
        <v>239</v>
      </c>
      <c r="G168" s="22">
        <v>1566550</v>
      </c>
      <c r="H168" s="107">
        <f t="shared" si="16"/>
        <v>6554.6025104602513</v>
      </c>
      <c r="I168" s="23">
        <v>8405</v>
      </c>
      <c r="J168" s="22">
        <v>1566550</v>
      </c>
      <c r="K168" s="107">
        <f t="shared" si="18"/>
        <v>186.38310529446758</v>
      </c>
      <c r="L168" s="27"/>
      <c r="M168" s="36"/>
      <c r="N168" s="56"/>
      <c r="O168" s="56"/>
      <c r="P168" s="72"/>
      <c r="Q168" s="165" t="s">
        <v>38</v>
      </c>
      <c r="R168" s="76">
        <f>36/239</f>
        <v>0.15062761506276151</v>
      </c>
      <c r="S168" s="4">
        <v>1</v>
      </c>
      <c r="T168" s="4" t="s">
        <v>31</v>
      </c>
      <c r="V168" s="4">
        <v>1</v>
      </c>
      <c r="W168" s="4" t="s">
        <v>34</v>
      </c>
    </row>
    <row r="169" spans="1:23" s="4" customFormat="1" ht="27" customHeight="1" x14ac:dyDescent="0.15">
      <c r="A169" s="196"/>
      <c r="B169" s="177">
        <v>165</v>
      </c>
      <c r="C169" s="64" t="s">
        <v>397</v>
      </c>
      <c r="D169" s="40" t="s">
        <v>398</v>
      </c>
      <c r="E169" s="20">
        <v>20</v>
      </c>
      <c r="F169" s="21">
        <v>303</v>
      </c>
      <c r="G169" s="22">
        <v>3613150</v>
      </c>
      <c r="H169" s="107">
        <f t="shared" si="16"/>
        <v>11924.587458745875</v>
      </c>
      <c r="I169" s="23">
        <v>27642</v>
      </c>
      <c r="J169" s="22">
        <v>3613150</v>
      </c>
      <c r="K169" s="107">
        <f t="shared" si="18"/>
        <v>130.71232182910063</v>
      </c>
      <c r="L169" s="27"/>
      <c r="M169" s="36"/>
      <c r="N169" s="54" t="s">
        <v>38</v>
      </c>
      <c r="O169" s="54"/>
      <c r="P169" s="72">
        <v>5.2200000000000003E-2</v>
      </c>
      <c r="Q169" s="166"/>
      <c r="R169" s="75"/>
      <c r="S169" s="4">
        <v>1</v>
      </c>
      <c r="T169" s="4" t="s">
        <v>31</v>
      </c>
      <c r="V169" s="4">
        <v>1</v>
      </c>
      <c r="W169" s="4" t="s">
        <v>34</v>
      </c>
    </row>
    <row r="170" spans="1:23" s="4" customFormat="1" ht="27" customHeight="1" x14ac:dyDescent="0.15">
      <c r="A170" s="196"/>
      <c r="B170" s="177">
        <v>166</v>
      </c>
      <c r="C170" s="64" t="s">
        <v>399</v>
      </c>
      <c r="D170" s="40" t="s">
        <v>400</v>
      </c>
      <c r="E170" s="20">
        <v>20</v>
      </c>
      <c r="F170" s="21">
        <v>91</v>
      </c>
      <c r="G170" s="22">
        <v>995866</v>
      </c>
      <c r="H170" s="107">
        <f>IF(AND(F170&gt;0,G170&gt;0),G170/F170,0)</f>
        <v>10943.582417582418</v>
      </c>
      <c r="I170" s="23">
        <v>4693</v>
      </c>
      <c r="J170" s="22">
        <v>995866</v>
      </c>
      <c r="K170" s="107">
        <f t="shared" si="18"/>
        <v>212.20242914979758</v>
      </c>
      <c r="L170" s="27"/>
      <c r="M170" s="36"/>
      <c r="N170" s="56"/>
      <c r="O170" s="56"/>
      <c r="P170" s="72"/>
      <c r="Q170" s="165"/>
      <c r="R170" s="76"/>
      <c r="S170" s="4">
        <v>1</v>
      </c>
      <c r="T170" s="4" t="s">
        <v>31</v>
      </c>
      <c r="V170" s="4" t="str">
        <f>IF(F170="","",IF(F170&lt;&gt;I170,"OK","×"))</f>
        <v>OK</v>
      </c>
      <c r="W170" s="4" t="str">
        <f>IF(G170="","",IF(G170=J170,"OK","×"))</f>
        <v>OK</v>
      </c>
    </row>
    <row r="171" spans="1:23" s="4" customFormat="1" ht="27" customHeight="1" x14ac:dyDescent="0.15">
      <c r="A171" s="196"/>
      <c r="B171" s="177">
        <v>167</v>
      </c>
      <c r="C171" s="64" t="s">
        <v>401</v>
      </c>
      <c r="D171" s="40" t="s">
        <v>402</v>
      </c>
      <c r="E171" s="20">
        <v>20</v>
      </c>
      <c r="F171" s="21">
        <v>207</v>
      </c>
      <c r="G171" s="22">
        <v>2186070</v>
      </c>
      <c r="H171" s="107">
        <f t="shared" ref="H171:H188" si="19">IF(AND(F171&gt;0,G171&gt;0),G171/F171,0)</f>
        <v>10560.72463768116</v>
      </c>
      <c r="I171" s="23">
        <v>20404</v>
      </c>
      <c r="J171" s="22">
        <v>2186070</v>
      </c>
      <c r="K171" s="107">
        <f t="shared" si="18"/>
        <v>107.13928641442854</v>
      </c>
      <c r="L171" s="27"/>
      <c r="M171" s="36"/>
      <c r="N171" s="54"/>
      <c r="O171" s="54"/>
      <c r="P171" s="72"/>
      <c r="Q171" s="166"/>
      <c r="R171" s="75"/>
      <c r="S171" s="4">
        <v>1</v>
      </c>
      <c r="T171" s="4" t="s">
        <v>31</v>
      </c>
      <c r="V171" s="4">
        <v>1</v>
      </c>
      <c r="W171" s="4" t="s">
        <v>34</v>
      </c>
    </row>
    <row r="172" spans="1:23" s="4" customFormat="1" ht="27" customHeight="1" x14ac:dyDescent="0.15">
      <c r="A172" s="196"/>
      <c r="B172" s="177">
        <v>168</v>
      </c>
      <c r="C172" s="64" t="s">
        <v>405</v>
      </c>
      <c r="D172" s="40" t="s">
        <v>406</v>
      </c>
      <c r="E172" s="20">
        <v>20</v>
      </c>
      <c r="F172" s="21">
        <v>246</v>
      </c>
      <c r="G172" s="22">
        <v>3886623</v>
      </c>
      <c r="H172" s="107">
        <f t="shared" si="19"/>
        <v>15799.280487804877</v>
      </c>
      <c r="I172" s="23">
        <v>18725</v>
      </c>
      <c r="J172" s="22">
        <v>3886623</v>
      </c>
      <c r="K172" s="107">
        <f t="shared" si="18"/>
        <v>207.56331108144192</v>
      </c>
      <c r="L172" s="27"/>
      <c r="M172" s="36"/>
      <c r="N172" s="56"/>
      <c r="O172" s="56"/>
      <c r="P172" s="72"/>
      <c r="Q172" s="165"/>
      <c r="R172" s="76"/>
      <c r="S172" s="4">
        <v>1</v>
      </c>
      <c r="T172" s="4" t="s">
        <v>31</v>
      </c>
      <c r="V172" s="4">
        <v>1</v>
      </c>
      <c r="W172" s="4" t="s">
        <v>34</v>
      </c>
    </row>
    <row r="173" spans="1:23" s="4" customFormat="1" ht="27" customHeight="1" x14ac:dyDescent="0.15">
      <c r="A173" s="196"/>
      <c r="B173" s="177">
        <v>169</v>
      </c>
      <c r="C173" s="64" t="s">
        <v>150</v>
      </c>
      <c r="D173" s="40" t="s">
        <v>445</v>
      </c>
      <c r="E173" s="20">
        <v>20</v>
      </c>
      <c r="F173" s="21">
        <v>224</v>
      </c>
      <c r="G173" s="22">
        <v>2392805</v>
      </c>
      <c r="H173" s="107">
        <f t="shared" si="19"/>
        <v>10682.165178571429</v>
      </c>
      <c r="I173" s="23">
        <v>10659</v>
      </c>
      <c r="J173" s="22">
        <v>2392805</v>
      </c>
      <c r="K173" s="107">
        <f t="shared" si="18"/>
        <v>224.48681865090535</v>
      </c>
      <c r="L173" s="27"/>
      <c r="M173" s="36"/>
      <c r="N173" s="54"/>
      <c r="O173" s="54"/>
      <c r="P173" s="72"/>
      <c r="Q173" s="166"/>
      <c r="R173" s="75"/>
      <c r="S173" s="4">
        <v>1</v>
      </c>
      <c r="T173" s="4" t="s">
        <v>31</v>
      </c>
      <c r="V173" s="4">
        <v>1</v>
      </c>
      <c r="W173" s="4" t="s">
        <v>34</v>
      </c>
    </row>
    <row r="174" spans="1:23" s="4" customFormat="1" ht="27" customHeight="1" x14ac:dyDescent="0.15">
      <c r="A174" s="196"/>
      <c r="B174" s="177">
        <v>170</v>
      </c>
      <c r="C174" s="64" t="s">
        <v>409</v>
      </c>
      <c r="D174" s="49" t="s">
        <v>410</v>
      </c>
      <c r="E174" s="20">
        <v>20</v>
      </c>
      <c r="F174" s="21">
        <v>186</v>
      </c>
      <c r="G174" s="22">
        <v>695525</v>
      </c>
      <c r="H174" s="107">
        <f t="shared" si="19"/>
        <v>3739.3817204301076</v>
      </c>
      <c r="I174" s="23">
        <v>14880</v>
      </c>
      <c r="J174" s="22">
        <v>695525</v>
      </c>
      <c r="K174" s="107">
        <f t="shared" si="18"/>
        <v>46.742271505376344</v>
      </c>
      <c r="L174" s="27"/>
      <c r="M174" s="36"/>
      <c r="N174" s="56"/>
      <c r="O174" s="56"/>
      <c r="P174" s="72"/>
      <c r="Q174" s="166"/>
      <c r="R174" s="75"/>
      <c r="S174" s="4">
        <v>1</v>
      </c>
      <c r="T174" s="4" t="s">
        <v>31</v>
      </c>
      <c r="V174" s="4">
        <v>1</v>
      </c>
      <c r="W174" s="4" t="s">
        <v>34</v>
      </c>
    </row>
    <row r="175" spans="1:23" s="4" customFormat="1" ht="27" customHeight="1" x14ac:dyDescent="0.15">
      <c r="A175" s="196"/>
      <c r="B175" s="177">
        <v>171</v>
      </c>
      <c r="C175" s="64" t="s">
        <v>411</v>
      </c>
      <c r="D175" s="49" t="s">
        <v>412</v>
      </c>
      <c r="E175" s="20">
        <v>20</v>
      </c>
      <c r="F175" s="21">
        <v>147</v>
      </c>
      <c r="G175" s="22">
        <v>6132740</v>
      </c>
      <c r="H175" s="107">
        <f t="shared" si="19"/>
        <v>41719.319727891154</v>
      </c>
      <c r="I175" s="23">
        <v>14108</v>
      </c>
      <c r="J175" s="22">
        <v>6132740</v>
      </c>
      <c r="K175" s="107">
        <f t="shared" si="18"/>
        <v>434.69946129855401</v>
      </c>
      <c r="L175" s="27"/>
      <c r="M175" s="36"/>
      <c r="N175" s="56"/>
      <c r="O175" s="56"/>
      <c r="P175" s="72"/>
      <c r="Q175" s="165"/>
      <c r="R175" s="76"/>
      <c r="S175" s="4">
        <v>1</v>
      </c>
      <c r="T175" s="4" t="s">
        <v>31</v>
      </c>
      <c r="V175" s="4">
        <v>1</v>
      </c>
      <c r="W175" s="4" t="s">
        <v>34</v>
      </c>
    </row>
    <row r="176" spans="1:23" s="4" customFormat="1" ht="27" customHeight="1" x14ac:dyDescent="0.15">
      <c r="A176" s="196"/>
      <c r="B176" s="177">
        <v>172</v>
      </c>
      <c r="C176" s="64" t="s">
        <v>414</v>
      </c>
      <c r="D176" s="50" t="s">
        <v>415</v>
      </c>
      <c r="E176" s="20">
        <v>40</v>
      </c>
      <c r="F176" s="21">
        <v>526</v>
      </c>
      <c r="G176" s="22">
        <v>9508948</v>
      </c>
      <c r="H176" s="107">
        <f t="shared" si="19"/>
        <v>18077.847908745247</v>
      </c>
      <c r="I176" s="23">
        <v>57640</v>
      </c>
      <c r="J176" s="22">
        <v>9508948</v>
      </c>
      <c r="K176" s="107">
        <f t="shared" si="18"/>
        <v>164.97133934767521</v>
      </c>
      <c r="L176" s="27"/>
      <c r="M176" s="36"/>
      <c r="N176" s="54"/>
      <c r="O176" s="54"/>
      <c r="P176" s="72"/>
      <c r="Q176" s="166"/>
      <c r="R176" s="75"/>
      <c r="S176" s="4">
        <v>1</v>
      </c>
      <c r="T176" s="4" t="s">
        <v>31</v>
      </c>
      <c r="V176" s="4">
        <v>1</v>
      </c>
      <c r="W176" s="4" t="s">
        <v>34</v>
      </c>
    </row>
    <row r="177" spans="1:23" s="4" customFormat="1" ht="27" customHeight="1" x14ac:dyDescent="0.15">
      <c r="A177" s="196"/>
      <c r="B177" s="177">
        <v>173</v>
      </c>
      <c r="C177" s="64" t="s">
        <v>416</v>
      </c>
      <c r="D177" s="49" t="s">
        <v>417</v>
      </c>
      <c r="E177" s="20">
        <v>10</v>
      </c>
      <c r="F177" s="21">
        <v>106</v>
      </c>
      <c r="G177" s="22">
        <v>1601935</v>
      </c>
      <c r="H177" s="107">
        <f t="shared" si="19"/>
        <v>15112.594339622641</v>
      </c>
      <c r="I177" s="23">
        <v>6141</v>
      </c>
      <c r="J177" s="22">
        <v>1601935</v>
      </c>
      <c r="K177" s="107">
        <f t="shared" si="18"/>
        <v>260.85898062204853</v>
      </c>
      <c r="L177" s="27"/>
      <c r="M177" s="36"/>
      <c r="N177" s="56"/>
      <c r="O177" s="56"/>
      <c r="P177" s="72"/>
      <c r="Q177" s="165"/>
      <c r="R177" s="76"/>
      <c r="S177" s="4">
        <v>1</v>
      </c>
      <c r="T177" s="4" t="s">
        <v>31</v>
      </c>
      <c r="V177" s="4">
        <v>1</v>
      </c>
      <c r="W177" s="4" t="s">
        <v>34</v>
      </c>
    </row>
    <row r="178" spans="1:23" s="4" customFormat="1" ht="27" customHeight="1" x14ac:dyDescent="0.15">
      <c r="A178" s="196"/>
      <c r="B178" s="177">
        <v>174</v>
      </c>
      <c r="C178" s="64" t="s">
        <v>197</v>
      </c>
      <c r="D178" s="49" t="s">
        <v>418</v>
      </c>
      <c r="E178" s="20">
        <v>20</v>
      </c>
      <c r="F178" s="21">
        <v>187</v>
      </c>
      <c r="G178" s="22">
        <v>603905</v>
      </c>
      <c r="H178" s="107">
        <f t="shared" si="19"/>
        <v>3229.4385026737968</v>
      </c>
      <c r="I178" s="23">
        <v>16670</v>
      </c>
      <c r="J178" s="22">
        <v>603905</v>
      </c>
      <c r="K178" s="107">
        <f t="shared" si="18"/>
        <v>36.227054589082186</v>
      </c>
      <c r="L178" s="27"/>
      <c r="M178" s="36"/>
      <c r="N178" s="54"/>
      <c r="O178" s="54"/>
      <c r="P178" s="72"/>
      <c r="Q178" s="166"/>
      <c r="R178" s="75"/>
      <c r="S178" s="4">
        <v>1</v>
      </c>
      <c r="T178" s="4" t="s">
        <v>31</v>
      </c>
      <c r="V178" s="4">
        <v>1</v>
      </c>
      <c r="W178" s="4" t="s">
        <v>34</v>
      </c>
    </row>
    <row r="179" spans="1:23" s="4" customFormat="1" ht="27" customHeight="1" x14ac:dyDescent="0.15">
      <c r="A179" s="196"/>
      <c r="B179" s="177">
        <v>175</v>
      </c>
      <c r="C179" s="64" t="s">
        <v>419</v>
      </c>
      <c r="D179" s="49" t="s">
        <v>420</v>
      </c>
      <c r="E179" s="20">
        <v>30</v>
      </c>
      <c r="F179" s="21">
        <v>540</v>
      </c>
      <c r="G179" s="22">
        <v>4894225</v>
      </c>
      <c r="H179" s="107">
        <f t="shared" si="19"/>
        <v>9063.3796296296296</v>
      </c>
      <c r="I179" s="23">
        <v>34974</v>
      </c>
      <c r="J179" s="22">
        <v>4894225</v>
      </c>
      <c r="K179" s="107">
        <f t="shared" si="18"/>
        <v>139.93895465202721</v>
      </c>
      <c r="L179" s="27"/>
      <c r="M179" s="36"/>
      <c r="N179" s="56" t="s">
        <v>38</v>
      </c>
      <c r="O179" s="56"/>
      <c r="P179" s="72">
        <v>0.01</v>
      </c>
      <c r="Q179" s="166"/>
      <c r="R179" s="75"/>
      <c r="S179" s="4">
        <v>1</v>
      </c>
      <c r="T179" s="4" t="s">
        <v>31</v>
      </c>
      <c r="V179" s="4">
        <v>1</v>
      </c>
      <c r="W179" s="4" t="s">
        <v>34</v>
      </c>
    </row>
    <row r="180" spans="1:23" s="4" customFormat="1" ht="27" customHeight="1" x14ac:dyDescent="0.15">
      <c r="A180" s="196"/>
      <c r="B180" s="177">
        <v>176</v>
      </c>
      <c r="C180" s="46" t="s">
        <v>426</v>
      </c>
      <c r="D180" s="49" t="s">
        <v>427</v>
      </c>
      <c r="E180" s="20">
        <v>20</v>
      </c>
      <c r="F180" s="21">
        <v>349</v>
      </c>
      <c r="G180" s="22">
        <v>8440787</v>
      </c>
      <c r="H180" s="107">
        <f t="shared" si="19"/>
        <v>24185.636103151861</v>
      </c>
      <c r="I180" s="23">
        <v>20418</v>
      </c>
      <c r="J180" s="22">
        <v>8440787</v>
      </c>
      <c r="K180" s="107">
        <f t="shared" si="18"/>
        <v>413.39930453521401</v>
      </c>
      <c r="L180" s="27"/>
      <c r="M180" s="36"/>
      <c r="N180" s="56"/>
      <c r="O180" s="56"/>
      <c r="P180" s="72"/>
      <c r="Q180" s="165"/>
      <c r="R180" s="76"/>
      <c r="S180" s="4">
        <v>1</v>
      </c>
      <c r="T180" s="4" t="s">
        <v>31</v>
      </c>
      <c r="V180" s="4">
        <v>1</v>
      </c>
      <c r="W180" s="4" t="s">
        <v>34</v>
      </c>
    </row>
    <row r="181" spans="1:23" s="4" customFormat="1" ht="27" customHeight="1" x14ac:dyDescent="0.15">
      <c r="A181" s="196"/>
      <c r="B181" s="177">
        <v>177</v>
      </c>
      <c r="C181" s="46" t="s">
        <v>429</v>
      </c>
      <c r="D181" s="49" t="s">
        <v>430</v>
      </c>
      <c r="E181" s="20">
        <v>10</v>
      </c>
      <c r="F181" s="21">
        <v>103</v>
      </c>
      <c r="G181" s="22">
        <v>597200</v>
      </c>
      <c r="H181" s="107">
        <f t="shared" si="19"/>
        <v>5798.058252427184</v>
      </c>
      <c r="I181" s="23">
        <v>12363</v>
      </c>
      <c r="J181" s="22">
        <v>597200</v>
      </c>
      <c r="K181" s="107">
        <f t="shared" si="18"/>
        <v>48.305427485238212</v>
      </c>
      <c r="L181" s="27"/>
      <c r="M181" s="36"/>
      <c r="N181" s="54"/>
      <c r="O181" s="54"/>
      <c r="P181" s="72"/>
      <c r="Q181" s="166"/>
      <c r="R181" s="75"/>
      <c r="S181" s="4">
        <v>1</v>
      </c>
      <c r="T181" s="4" t="s">
        <v>31</v>
      </c>
      <c r="V181" s="4">
        <v>1</v>
      </c>
      <c r="W181" s="4" t="s">
        <v>34</v>
      </c>
    </row>
    <row r="182" spans="1:23" s="4" customFormat="1" ht="27" customHeight="1" x14ac:dyDescent="0.15">
      <c r="A182" s="196"/>
      <c r="B182" s="177">
        <v>178</v>
      </c>
      <c r="C182" s="46" t="s">
        <v>459</v>
      </c>
      <c r="D182" s="49" t="s">
        <v>285</v>
      </c>
      <c r="E182" s="20">
        <v>20</v>
      </c>
      <c r="F182" s="21">
        <v>240</v>
      </c>
      <c r="G182" s="22">
        <v>2726850</v>
      </c>
      <c r="H182" s="107">
        <f t="shared" si="19"/>
        <v>11361.875</v>
      </c>
      <c r="I182" s="23">
        <v>26900</v>
      </c>
      <c r="J182" s="22">
        <v>2726850</v>
      </c>
      <c r="K182" s="107">
        <f t="shared" si="18"/>
        <v>101.36988847583643</v>
      </c>
      <c r="L182" s="27"/>
      <c r="M182" s="36"/>
      <c r="N182" s="56"/>
      <c r="O182" s="56"/>
      <c r="P182" s="72"/>
      <c r="Q182" s="165"/>
      <c r="R182" s="76"/>
      <c r="S182" s="4">
        <v>1</v>
      </c>
      <c r="T182" s="4" t="s">
        <v>31</v>
      </c>
      <c r="V182" s="4">
        <v>1</v>
      </c>
      <c r="W182" s="4" t="s">
        <v>34</v>
      </c>
    </row>
    <row r="183" spans="1:23" s="4" customFormat="1" ht="27" customHeight="1" x14ac:dyDescent="0.15">
      <c r="A183" s="196"/>
      <c r="B183" s="177">
        <v>179</v>
      </c>
      <c r="C183" s="46" t="s">
        <v>431</v>
      </c>
      <c r="D183" s="50" t="s">
        <v>432</v>
      </c>
      <c r="E183" s="20">
        <v>20</v>
      </c>
      <c r="F183" s="21">
        <v>293</v>
      </c>
      <c r="G183" s="22">
        <v>3413650</v>
      </c>
      <c r="H183" s="107">
        <f t="shared" si="19"/>
        <v>11650.682593856654</v>
      </c>
      <c r="I183" s="23">
        <v>9013</v>
      </c>
      <c r="J183" s="22">
        <v>3413650</v>
      </c>
      <c r="K183" s="107">
        <f t="shared" si="18"/>
        <v>378.7473649173416</v>
      </c>
      <c r="L183" s="27"/>
      <c r="M183" s="36"/>
      <c r="N183" s="54"/>
      <c r="O183" s="54"/>
      <c r="P183" s="72"/>
      <c r="Q183" s="166"/>
      <c r="R183" s="75"/>
      <c r="S183" s="4">
        <v>1</v>
      </c>
      <c r="T183" s="4" t="s">
        <v>31</v>
      </c>
      <c r="V183" s="4">
        <v>1</v>
      </c>
      <c r="W183" s="4" t="s">
        <v>34</v>
      </c>
    </row>
    <row r="184" spans="1:23" s="4" customFormat="1" ht="27" customHeight="1" x14ac:dyDescent="0.15">
      <c r="A184" s="196"/>
      <c r="B184" s="177">
        <v>180</v>
      </c>
      <c r="C184" s="46" t="s">
        <v>433</v>
      </c>
      <c r="D184" s="49" t="s">
        <v>434</v>
      </c>
      <c r="E184" s="20">
        <v>20</v>
      </c>
      <c r="F184" s="21">
        <v>76</v>
      </c>
      <c r="G184" s="22">
        <v>885059</v>
      </c>
      <c r="H184" s="107">
        <f t="shared" si="19"/>
        <v>11645.513157894737</v>
      </c>
      <c r="I184" s="23">
        <v>4423</v>
      </c>
      <c r="J184" s="22">
        <v>885059</v>
      </c>
      <c r="K184" s="107">
        <f t="shared" si="18"/>
        <v>200.10377571783857</v>
      </c>
      <c r="L184" s="27"/>
      <c r="M184" s="36"/>
      <c r="N184" s="56" t="s">
        <v>38</v>
      </c>
      <c r="O184" s="56"/>
      <c r="P184" s="72">
        <v>2.7E-2</v>
      </c>
      <c r="Q184" s="165"/>
      <c r="R184" s="76"/>
      <c r="S184" s="4">
        <v>1</v>
      </c>
      <c r="T184" s="4" t="s">
        <v>31</v>
      </c>
      <c r="V184" s="4">
        <v>1</v>
      </c>
      <c r="W184" s="4" t="s">
        <v>34</v>
      </c>
    </row>
    <row r="185" spans="1:23" s="4" customFormat="1" ht="27" customHeight="1" x14ac:dyDescent="0.15">
      <c r="A185" s="196"/>
      <c r="B185" s="177">
        <v>181</v>
      </c>
      <c r="C185" s="46" t="s">
        <v>435</v>
      </c>
      <c r="D185" s="39" t="s">
        <v>436</v>
      </c>
      <c r="E185" s="20">
        <v>15</v>
      </c>
      <c r="F185" s="21">
        <v>209</v>
      </c>
      <c r="G185" s="22">
        <v>5170410</v>
      </c>
      <c r="H185" s="107">
        <f t="shared" si="19"/>
        <v>24738.803827751195</v>
      </c>
      <c r="I185" s="23">
        <v>14400</v>
      </c>
      <c r="J185" s="22">
        <v>5170410</v>
      </c>
      <c r="K185" s="107">
        <f t="shared" si="18"/>
        <v>359.05624999999998</v>
      </c>
      <c r="L185" s="27"/>
      <c r="M185" s="36"/>
      <c r="N185" s="54" t="s">
        <v>38</v>
      </c>
      <c r="O185" s="54"/>
      <c r="P185" s="72">
        <v>0.8</v>
      </c>
      <c r="Q185" s="166"/>
      <c r="R185" s="75"/>
      <c r="S185" s="4">
        <v>1</v>
      </c>
      <c r="T185" s="4" t="s">
        <v>31</v>
      </c>
      <c r="V185" s="4">
        <v>1</v>
      </c>
      <c r="W185" s="4" t="s">
        <v>34</v>
      </c>
    </row>
    <row r="186" spans="1:23" s="4" customFormat="1" ht="27" customHeight="1" x14ac:dyDescent="0.15">
      <c r="A186" s="196"/>
      <c r="B186" s="177">
        <v>182</v>
      </c>
      <c r="C186" s="46" t="s">
        <v>437</v>
      </c>
      <c r="D186" s="40" t="s">
        <v>438</v>
      </c>
      <c r="E186" s="20">
        <v>20</v>
      </c>
      <c r="F186" s="21">
        <v>256</v>
      </c>
      <c r="G186" s="22">
        <v>5644960</v>
      </c>
      <c r="H186" s="107">
        <f t="shared" si="19"/>
        <v>22050.625</v>
      </c>
      <c r="I186" s="23">
        <v>20283</v>
      </c>
      <c r="J186" s="22">
        <v>5644960</v>
      </c>
      <c r="K186" s="107">
        <f t="shared" si="18"/>
        <v>278.30991470689742</v>
      </c>
      <c r="L186" s="27"/>
      <c r="M186" s="36"/>
      <c r="N186" s="56"/>
      <c r="O186" s="56"/>
      <c r="P186" s="72"/>
      <c r="Q186" s="165"/>
      <c r="R186" s="76"/>
      <c r="S186" s="4">
        <v>1</v>
      </c>
      <c r="T186" s="4" t="s">
        <v>31</v>
      </c>
      <c r="V186" s="4">
        <v>1</v>
      </c>
      <c r="W186" s="4" t="s">
        <v>34</v>
      </c>
    </row>
    <row r="187" spans="1:23" s="4" customFormat="1" ht="27" customHeight="1" x14ac:dyDescent="0.15">
      <c r="A187" s="196"/>
      <c r="B187" s="177">
        <v>183</v>
      </c>
      <c r="C187" s="46" t="s">
        <v>439</v>
      </c>
      <c r="D187" s="40" t="s">
        <v>440</v>
      </c>
      <c r="E187" s="20">
        <v>20</v>
      </c>
      <c r="F187" s="21">
        <v>121</v>
      </c>
      <c r="G187" s="22">
        <v>1561902</v>
      </c>
      <c r="H187" s="107">
        <f t="shared" si="19"/>
        <v>12908.280991735537</v>
      </c>
      <c r="I187" s="23">
        <v>6443</v>
      </c>
      <c r="J187" s="22">
        <v>1561902</v>
      </c>
      <c r="K187" s="107">
        <f t="shared" si="18"/>
        <v>242.41843861555176</v>
      </c>
      <c r="L187" s="27"/>
      <c r="M187" s="36"/>
      <c r="N187" s="54"/>
      <c r="O187" s="54"/>
      <c r="P187" s="72"/>
      <c r="Q187" s="166"/>
      <c r="R187" s="75"/>
      <c r="S187" s="4">
        <v>1</v>
      </c>
      <c r="T187" s="4" t="s">
        <v>31</v>
      </c>
      <c r="V187" s="4">
        <v>1</v>
      </c>
      <c r="W187" s="4" t="s">
        <v>34</v>
      </c>
    </row>
    <row r="188" spans="1:23" s="4" customFormat="1" ht="27" customHeight="1" x14ac:dyDescent="0.15">
      <c r="A188" s="196"/>
      <c r="B188" s="177">
        <v>184</v>
      </c>
      <c r="C188" s="46" t="s">
        <v>441</v>
      </c>
      <c r="D188" s="40" t="s">
        <v>442</v>
      </c>
      <c r="E188" s="20">
        <v>20</v>
      </c>
      <c r="F188" s="21">
        <v>100</v>
      </c>
      <c r="G188" s="22">
        <f>656625+36250+67500</f>
        <v>760375</v>
      </c>
      <c r="H188" s="107">
        <f t="shared" si="19"/>
        <v>7603.75</v>
      </c>
      <c r="I188" s="23">
        <v>10560</v>
      </c>
      <c r="J188" s="22">
        <v>760375</v>
      </c>
      <c r="K188" s="107">
        <f t="shared" si="18"/>
        <v>72.005208333333329</v>
      </c>
      <c r="L188" s="27"/>
      <c r="M188" s="36"/>
      <c r="N188" s="56"/>
      <c r="O188" s="56"/>
      <c r="P188" s="72"/>
      <c r="Q188" s="165"/>
      <c r="R188" s="76"/>
      <c r="S188" s="4">
        <v>1</v>
      </c>
      <c r="T188" s="4" t="s">
        <v>31</v>
      </c>
      <c r="V188" s="4">
        <v>1</v>
      </c>
      <c r="W188" s="4" t="s">
        <v>34</v>
      </c>
    </row>
    <row r="189" spans="1:23" s="4" customFormat="1" ht="27" customHeight="1" x14ac:dyDescent="0.15">
      <c r="A189" s="196"/>
      <c r="B189" s="177">
        <v>185</v>
      </c>
      <c r="C189" s="46" t="s">
        <v>444</v>
      </c>
      <c r="D189" s="40" t="s">
        <v>443</v>
      </c>
      <c r="E189" s="20">
        <v>10</v>
      </c>
      <c r="F189" s="21">
        <v>38</v>
      </c>
      <c r="G189" s="22">
        <v>255000</v>
      </c>
      <c r="H189" s="107">
        <f t="shared" ref="H189:H193" si="20">IF(AND(F189&gt;0,G189&gt;0),G189/F189,0)</f>
        <v>6710.5263157894733</v>
      </c>
      <c r="I189" s="23">
        <v>1758</v>
      </c>
      <c r="J189" s="22">
        <v>255000</v>
      </c>
      <c r="K189" s="107">
        <f t="shared" ref="K189:K197" si="21">IF(AND(I189&gt;0,J189&gt;0),J189/I189,0)</f>
        <v>145.05119453924914</v>
      </c>
      <c r="L189" s="27" t="s">
        <v>38</v>
      </c>
      <c r="M189" s="120" t="s">
        <v>480</v>
      </c>
      <c r="N189" s="54"/>
      <c r="O189" s="54"/>
      <c r="P189" s="72"/>
      <c r="Q189" s="166"/>
      <c r="R189" s="75"/>
    </row>
    <row r="190" spans="1:23" s="4" customFormat="1" ht="27" customHeight="1" x14ac:dyDescent="0.15">
      <c r="A190" s="196"/>
      <c r="B190" s="177">
        <v>186</v>
      </c>
      <c r="C190" s="46" t="s">
        <v>446</v>
      </c>
      <c r="D190" s="40" t="s">
        <v>447</v>
      </c>
      <c r="E190" s="20">
        <v>22</v>
      </c>
      <c r="F190" s="21">
        <v>331</v>
      </c>
      <c r="G190" s="22">
        <v>4060034</v>
      </c>
      <c r="H190" s="107">
        <f t="shared" si="20"/>
        <v>12265.963746223564</v>
      </c>
      <c r="I190" s="23">
        <v>16191</v>
      </c>
      <c r="J190" s="22">
        <v>4060034</v>
      </c>
      <c r="K190" s="107">
        <f t="shared" si="21"/>
        <v>250.75869310110556</v>
      </c>
      <c r="L190" s="27"/>
      <c r="M190" s="36"/>
      <c r="N190" s="56"/>
      <c r="O190" s="56"/>
      <c r="P190" s="72"/>
      <c r="Q190" s="165"/>
      <c r="R190" s="76"/>
    </row>
    <row r="191" spans="1:23" s="4" customFormat="1" ht="27" customHeight="1" x14ac:dyDescent="0.15">
      <c r="A191" s="196"/>
      <c r="B191" s="177">
        <v>187</v>
      </c>
      <c r="C191" s="46" t="s">
        <v>448</v>
      </c>
      <c r="D191" s="40" t="s">
        <v>449</v>
      </c>
      <c r="E191" s="20">
        <v>20</v>
      </c>
      <c r="F191" s="21">
        <v>228</v>
      </c>
      <c r="G191" s="22">
        <v>5754590</v>
      </c>
      <c r="H191" s="107">
        <f t="shared" si="20"/>
        <v>25239.429824561405</v>
      </c>
      <c r="I191" s="23">
        <v>18240</v>
      </c>
      <c r="J191" s="22">
        <v>5754590</v>
      </c>
      <c r="K191" s="107">
        <f t="shared" si="21"/>
        <v>315.49287280701753</v>
      </c>
      <c r="L191" s="27"/>
      <c r="M191" s="36"/>
      <c r="N191" s="54"/>
      <c r="O191" s="54"/>
      <c r="P191" s="72"/>
      <c r="Q191" s="166"/>
      <c r="R191" s="75"/>
      <c r="S191" s="4">
        <v>1</v>
      </c>
      <c r="T191" s="4" t="s">
        <v>31</v>
      </c>
      <c r="V191" s="4">
        <v>1</v>
      </c>
      <c r="W191" s="4" t="s">
        <v>34</v>
      </c>
    </row>
    <row r="192" spans="1:23" s="4" customFormat="1" ht="27" customHeight="1" x14ac:dyDescent="0.15">
      <c r="A192" s="196"/>
      <c r="B192" s="177">
        <v>188</v>
      </c>
      <c r="C192" s="46" t="s">
        <v>450</v>
      </c>
      <c r="D192" s="40" t="s">
        <v>451</v>
      </c>
      <c r="E192" s="20">
        <v>20</v>
      </c>
      <c r="F192" s="21">
        <v>92</v>
      </c>
      <c r="G192" s="22">
        <v>1411939</v>
      </c>
      <c r="H192" s="107">
        <f t="shared" si="20"/>
        <v>15347.16304347826</v>
      </c>
      <c r="I192" s="23">
        <v>9120</v>
      </c>
      <c r="J192" s="22">
        <v>1411939</v>
      </c>
      <c r="K192" s="107">
        <f t="shared" si="21"/>
        <v>154.81787280701755</v>
      </c>
      <c r="L192" s="27"/>
      <c r="M192" s="36"/>
      <c r="N192" s="56"/>
      <c r="O192" s="56"/>
      <c r="P192" s="72"/>
      <c r="Q192" s="166"/>
      <c r="R192" s="75"/>
      <c r="S192" s="4">
        <v>1</v>
      </c>
      <c r="T192" s="4" t="s">
        <v>31</v>
      </c>
      <c r="V192" s="4">
        <v>1</v>
      </c>
      <c r="W192" s="4" t="s">
        <v>34</v>
      </c>
    </row>
    <row r="193" spans="1:23" s="4" customFormat="1" ht="27" customHeight="1" x14ac:dyDescent="0.15">
      <c r="A193" s="196"/>
      <c r="B193" s="177">
        <v>189</v>
      </c>
      <c r="C193" s="116" t="s">
        <v>461</v>
      </c>
      <c r="D193" s="40" t="s">
        <v>452</v>
      </c>
      <c r="E193" s="20">
        <v>10</v>
      </c>
      <c r="F193" s="21">
        <v>94</v>
      </c>
      <c r="G193" s="22">
        <v>2475000</v>
      </c>
      <c r="H193" s="107">
        <f t="shared" si="20"/>
        <v>26329.787234042553</v>
      </c>
      <c r="I193" s="23">
        <v>8532</v>
      </c>
      <c r="J193" s="22">
        <v>2475000</v>
      </c>
      <c r="K193" s="107">
        <f t="shared" si="21"/>
        <v>290.08438818565401</v>
      </c>
      <c r="L193" s="27"/>
      <c r="M193" s="36"/>
      <c r="N193" s="56"/>
      <c r="O193" s="56"/>
      <c r="P193" s="72"/>
      <c r="Q193" s="165"/>
      <c r="R193" s="76"/>
      <c r="S193" s="4">
        <v>1</v>
      </c>
      <c r="T193" s="4" t="s">
        <v>31</v>
      </c>
      <c r="V193" s="4">
        <v>1</v>
      </c>
      <c r="W193" s="4" t="s">
        <v>34</v>
      </c>
    </row>
    <row r="194" spans="1:23" s="4" customFormat="1" ht="27" customHeight="1" x14ac:dyDescent="0.15">
      <c r="A194" s="196"/>
      <c r="B194" s="177">
        <v>190</v>
      </c>
      <c r="C194" s="46" t="s">
        <v>453</v>
      </c>
      <c r="D194" s="40" t="s">
        <v>454</v>
      </c>
      <c r="E194" s="20">
        <v>10</v>
      </c>
      <c r="F194" s="21">
        <v>127</v>
      </c>
      <c r="G194" s="22">
        <v>1891067</v>
      </c>
      <c r="H194" s="107">
        <f>IF(AND(F194&gt;0,G194&gt;0),G194/F194,0)</f>
        <v>14890.291338582678</v>
      </c>
      <c r="I194" s="23">
        <v>7044</v>
      </c>
      <c r="J194" s="22">
        <v>1891067</v>
      </c>
      <c r="K194" s="107">
        <f t="shared" si="21"/>
        <v>268.46493469619537</v>
      </c>
      <c r="L194" s="27"/>
      <c r="M194" s="36"/>
      <c r="N194" s="54"/>
      <c r="O194" s="54"/>
      <c r="P194" s="72"/>
      <c r="Q194" s="166"/>
      <c r="R194" s="75"/>
      <c r="S194" s="4">
        <v>1</v>
      </c>
      <c r="T194" s="4" t="s">
        <v>31</v>
      </c>
      <c r="V194" s="4">
        <v>1</v>
      </c>
      <c r="W194" s="4" t="s">
        <v>34</v>
      </c>
    </row>
    <row r="195" spans="1:23" s="4" customFormat="1" ht="27" customHeight="1" x14ac:dyDescent="0.15">
      <c r="A195" s="196"/>
      <c r="B195" s="177">
        <v>191</v>
      </c>
      <c r="C195" s="46" t="s">
        <v>455</v>
      </c>
      <c r="D195" s="40" t="s">
        <v>456</v>
      </c>
      <c r="E195" s="20">
        <v>29</v>
      </c>
      <c r="F195" s="21">
        <v>452</v>
      </c>
      <c r="G195" s="22">
        <v>11620710</v>
      </c>
      <c r="H195" s="107">
        <f t="shared" ref="H195:H197" si="22">IF(AND(F195&gt;0,G195&gt;0),G195/F195,0)</f>
        <v>25709.535398230088</v>
      </c>
      <c r="I195" s="23">
        <v>41534</v>
      </c>
      <c r="J195" s="22">
        <v>11620710</v>
      </c>
      <c r="K195" s="107">
        <f t="shared" si="21"/>
        <v>279.78788462464485</v>
      </c>
      <c r="L195" s="27"/>
      <c r="M195" s="36"/>
      <c r="N195" s="54" t="s">
        <v>38</v>
      </c>
      <c r="O195" s="54"/>
      <c r="P195" s="72">
        <v>0.12</v>
      </c>
      <c r="Q195" s="166"/>
      <c r="R195" s="75"/>
      <c r="S195" s="4">
        <v>1</v>
      </c>
      <c r="T195" s="4" t="s">
        <v>31</v>
      </c>
      <c r="V195" s="4">
        <v>1</v>
      </c>
      <c r="W195" s="4" t="s">
        <v>34</v>
      </c>
    </row>
    <row r="196" spans="1:23" s="4" customFormat="1" ht="27" customHeight="1" x14ac:dyDescent="0.15">
      <c r="A196" s="196"/>
      <c r="B196" s="177">
        <v>192</v>
      </c>
      <c r="C196" s="113" t="s">
        <v>462</v>
      </c>
      <c r="D196" s="37" t="s">
        <v>463</v>
      </c>
      <c r="E196" s="20">
        <v>10</v>
      </c>
      <c r="F196" s="21">
        <v>91</v>
      </c>
      <c r="G196" s="22">
        <v>790333</v>
      </c>
      <c r="H196" s="107">
        <f t="shared" si="22"/>
        <v>8684.9780219780223</v>
      </c>
      <c r="I196" s="23">
        <v>3096</v>
      </c>
      <c r="J196" s="22">
        <v>790333</v>
      </c>
      <c r="K196" s="107">
        <f t="shared" si="21"/>
        <v>255.27551679586563</v>
      </c>
      <c r="L196" s="27"/>
      <c r="M196" s="36"/>
      <c r="N196" s="56"/>
      <c r="O196" s="56"/>
      <c r="P196" s="72"/>
      <c r="Q196" s="165"/>
      <c r="R196" s="76"/>
    </row>
    <row r="197" spans="1:23" s="4" customFormat="1" ht="27" customHeight="1" x14ac:dyDescent="0.15">
      <c r="A197" s="196"/>
      <c r="B197" s="177">
        <v>193</v>
      </c>
      <c r="C197" s="51" t="s">
        <v>464</v>
      </c>
      <c r="D197" s="42" t="s">
        <v>465</v>
      </c>
      <c r="E197" s="20">
        <v>20</v>
      </c>
      <c r="F197" s="21">
        <v>344</v>
      </c>
      <c r="G197" s="22">
        <v>7356660</v>
      </c>
      <c r="H197" s="107">
        <f t="shared" si="22"/>
        <v>21385.639534883721</v>
      </c>
      <c r="I197" s="23">
        <v>37840</v>
      </c>
      <c r="J197" s="22">
        <v>7356660</v>
      </c>
      <c r="K197" s="107">
        <f t="shared" si="21"/>
        <v>194.41490486257928</v>
      </c>
      <c r="L197" s="27"/>
      <c r="M197" s="36"/>
      <c r="N197" s="54"/>
      <c r="O197" s="54"/>
      <c r="P197" s="72"/>
      <c r="Q197" s="166"/>
      <c r="R197" s="75"/>
      <c r="S197" s="4">
        <v>1</v>
      </c>
      <c r="T197" s="4" t="s">
        <v>31</v>
      </c>
      <c r="V197" s="4">
        <v>1</v>
      </c>
      <c r="W197" s="4" t="s">
        <v>34</v>
      </c>
    </row>
    <row r="198" spans="1:23" s="4" customFormat="1" ht="27" customHeight="1" x14ac:dyDescent="0.15">
      <c r="A198" s="196"/>
      <c r="B198" s="177">
        <v>194</v>
      </c>
      <c r="C198" s="46" t="s">
        <v>467</v>
      </c>
      <c r="D198" s="52" t="s">
        <v>466</v>
      </c>
      <c r="E198" s="20">
        <v>20</v>
      </c>
      <c r="F198" s="21">
        <v>275</v>
      </c>
      <c r="G198" s="22">
        <v>3313045</v>
      </c>
      <c r="H198" s="107">
        <f t="shared" ref="H198:H203" si="23">IF(AND(F198&gt;0,G198&gt;0),G198/F198,0)</f>
        <v>12047.436363636363</v>
      </c>
      <c r="I198" s="23">
        <v>21924</v>
      </c>
      <c r="J198" s="22">
        <v>3313045</v>
      </c>
      <c r="K198" s="107">
        <f t="shared" ref="K198:K203" si="24">IF(AND(I198&gt;0,J198&gt;0),J198/I198,0)</f>
        <v>151.11498814085022</v>
      </c>
      <c r="L198" s="27"/>
      <c r="M198" s="36"/>
      <c r="N198" s="54"/>
      <c r="O198" s="54"/>
      <c r="P198" s="72"/>
      <c r="Q198" s="166"/>
      <c r="R198" s="75"/>
    </row>
    <row r="199" spans="1:23" s="4" customFormat="1" ht="27" customHeight="1" x14ac:dyDescent="0.15">
      <c r="A199" s="196"/>
      <c r="B199" s="177">
        <v>195</v>
      </c>
      <c r="C199" s="46" t="s">
        <v>483</v>
      </c>
      <c r="D199" s="42" t="s">
        <v>468</v>
      </c>
      <c r="E199" s="20">
        <v>20</v>
      </c>
      <c r="F199" s="21">
        <v>132</v>
      </c>
      <c r="G199" s="22">
        <v>4490944</v>
      </c>
      <c r="H199" s="107">
        <f t="shared" si="23"/>
        <v>34022.303030303032</v>
      </c>
      <c r="I199" s="23">
        <v>5343</v>
      </c>
      <c r="J199" s="22">
        <v>4490944</v>
      </c>
      <c r="K199" s="107">
        <f t="shared" si="24"/>
        <v>840.52854201759317</v>
      </c>
      <c r="L199" s="27"/>
      <c r="M199" s="36"/>
      <c r="N199" s="56" t="s">
        <v>38</v>
      </c>
      <c r="O199" s="56"/>
      <c r="P199" s="72">
        <v>9.1999999999999998E-2</v>
      </c>
      <c r="Q199" s="165"/>
      <c r="R199" s="76"/>
    </row>
    <row r="200" spans="1:23" s="4" customFormat="1" ht="27" customHeight="1" x14ac:dyDescent="0.15">
      <c r="A200" s="196"/>
      <c r="B200" s="177">
        <v>196</v>
      </c>
      <c r="C200" s="46" t="s">
        <v>483</v>
      </c>
      <c r="D200" s="42" t="s">
        <v>469</v>
      </c>
      <c r="E200" s="20">
        <v>10</v>
      </c>
      <c r="F200" s="21">
        <v>91</v>
      </c>
      <c r="G200" s="22">
        <v>4437925</v>
      </c>
      <c r="H200" s="107">
        <f t="shared" si="23"/>
        <v>48768.406593406595</v>
      </c>
      <c r="I200" s="23">
        <v>5682</v>
      </c>
      <c r="J200" s="22">
        <v>4437925</v>
      </c>
      <c r="K200" s="107">
        <f t="shared" si="24"/>
        <v>781.04980640619499</v>
      </c>
      <c r="L200" s="27"/>
      <c r="M200" s="36"/>
      <c r="N200" s="54"/>
      <c r="O200" s="54"/>
      <c r="P200" s="72"/>
      <c r="Q200" s="166"/>
      <c r="R200" s="75"/>
    </row>
    <row r="201" spans="1:23" s="4" customFormat="1" ht="27" customHeight="1" x14ac:dyDescent="0.15">
      <c r="A201" s="196"/>
      <c r="B201" s="177">
        <v>197</v>
      </c>
      <c r="C201" s="46" t="s">
        <v>470</v>
      </c>
      <c r="D201" s="119" t="s">
        <v>471</v>
      </c>
      <c r="E201" s="20">
        <v>20</v>
      </c>
      <c r="F201" s="21">
        <v>252</v>
      </c>
      <c r="G201" s="22">
        <v>3748800</v>
      </c>
      <c r="H201" s="107">
        <f t="shared" si="23"/>
        <v>14876.190476190477</v>
      </c>
      <c r="I201" s="23">
        <v>22176</v>
      </c>
      <c r="J201" s="22">
        <v>3748800</v>
      </c>
      <c r="K201" s="107">
        <f t="shared" si="24"/>
        <v>169.04761904761904</v>
      </c>
      <c r="L201" s="27"/>
      <c r="M201" s="36"/>
      <c r="N201" s="56"/>
      <c r="O201" s="56"/>
      <c r="P201" s="72"/>
      <c r="Q201" s="165"/>
      <c r="R201" s="76"/>
      <c r="S201" s="4">
        <v>1</v>
      </c>
      <c r="T201" s="4" t="s">
        <v>31</v>
      </c>
      <c r="V201" s="4">
        <v>1</v>
      </c>
      <c r="W201" s="4" t="s">
        <v>34</v>
      </c>
    </row>
    <row r="202" spans="1:23" s="4" customFormat="1" ht="27" customHeight="1" x14ac:dyDescent="0.15">
      <c r="A202" s="196"/>
      <c r="B202" s="177">
        <v>198</v>
      </c>
      <c r="C202" s="53" t="s">
        <v>472</v>
      </c>
      <c r="D202" s="35" t="s">
        <v>473</v>
      </c>
      <c r="E202" s="20">
        <v>20</v>
      </c>
      <c r="F202" s="21">
        <v>7</v>
      </c>
      <c r="G202" s="22">
        <v>46625</v>
      </c>
      <c r="H202" s="107">
        <f t="shared" si="23"/>
        <v>6660.7142857142853</v>
      </c>
      <c r="I202" s="23">
        <v>191.5</v>
      </c>
      <c r="J202" s="22">
        <v>46625</v>
      </c>
      <c r="K202" s="107">
        <f t="shared" si="24"/>
        <v>243.47258485639688</v>
      </c>
      <c r="L202" s="27" t="s">
        <v>38</v>
      </c>
      <c r="M202" s="120" t="s">
        <v>481</v>
      </c>
      <c r="N202" s="54"/>
      <c r="O202" s="54"/>
      <c r="P202" s="72"/>
      <c r="Q202" s="166"/>
      <c r="R202" s="75"/>
      <c r="S202" s="4">
        <v>1</v>
      </c>
      <c r="T202" s="4" t="s">
        <v>31</v>
      </c>
      <c r="V202" s="4">
        <v>1</v>
      </c>
      <c r="W202" s="4" t="s">
        <v>34</v>
      </c>
    </row>
    <row r="203" spans="1:23" s="4" customFormat="1" ht="27" customHeight="1" thickBot="1" x14ac:dyDescent="0.2">
      <c r="A203" s="200"/>
      <c r="B203" s="178">
        <v>199</v>
      </c>
      <c r="C203" s="167" t="s">
        <v>474</v>
      </c>
      <c r="D203" s="172" t="s">
        <v>475</v>
      </c>
      <c r="E203" s="173">
        <v>20</v>
      </c>
      <c r="F203" s="24">
        <v>161</v>
      </c>
      <c r="G203" s="25">
        <v>1885985</v>
      </c>
      <c r="H203" s="108">
        <f t="shared" si="23"/>
        <v>11714.19254658385</v>
      </c>
      <c r="I203" s="26">
        <v>11012</v>
      </c>
      <c r="J203" s="25">
        <v>1885985</v>
      </c>
      <c r="K203" s="108">
        <f t="shared" si="24"/>
        <v>171.26634580457682</v>
      </c>
      <c r="L203" s="174"/>
      <c r="M203" s="77"/>
      <c r="N203" s="58"/>
      <c r="O203" s="58"/>
      <c r="P203" s="73"/>
      <c r="Q203" s="175"/>
      <c r="R203" s="176"/>
    </row>
    <row r="204" spans="1:23" s="4" customFormat="1" ht="15" hidden="1" customHeight="1" x14ac:dyDescent="0.15">
      <c r="A204" s="14"/>
      <c r="B204" s="15"/>
      <c r="D204" s="15">
        <f>COUNTA(D5:D203)</f>
        <v>199</v>
      </c>
      <c r="E204" s="16">
        <f>SUM(E5:E203)</f>
        <v>4090</v>
      </c>
      <c r="F204" s="16">
        <f>SUM(F5:F203)</f>
        <v>44729</v>
      </c>
      <c r="G204" s="16">
        <f>SUM(G5:G203)</f>
        <v>682353670</v>
      </c>
      <c r="H204" s="18">
        <f>IF(AND(F204&gt;0,G204&gt;0),G204/F204,0)</f>
        <v>15255.285608889088</v>
      </c>
      <c r="I204" s="16">
        <f>SUM(I5:I203)</f>
        <v>3478575.1100000003</v>
      </c>
      <c r="J204" s="16">
        <f>SUM(J5:J203)</f>
        <v>682353670</v>
      </c>
      <c r="K204" s="18">
        <f>IF(AND(I204&gt;0,J204&gt;0),J204/I204,0)</f>
        <v>196.15895831555005</v>
      </c>
    </row>
    <row r="205" spans="1:23" s="4" customFormat="1" ht="15" hidden="1" customHeight="1" x14ac:dyDescent="0.15">
      <c r="A205" s="14"/>
      <c r="C205" s="28"/>
      <c r="D205" s="15"/>
      <c r="E205" s="16"/>
      <c r="F205" s="16"/>
      <c r="G205" s="16"/>
      <c r="H205" s="17"/>
      <c r="I205" s="17"/>
      <c r="J205" s="17"/>
      <c r="K205" s="17"/>
    </row>
    <row r="206" spans="1:23" s="4" customFormat="1" ht="15" hidden="1" customHeight="1" x14ac:dyDescent="0.15">
      <c r="A206" s="14"/>
      <c r="C206" s="29"/>
      <c r="D206" s="29"/>
      <c r="E206" s="16">
        <f>COUNTA(E5:E203)</f>
        <v>199</v>
      </c>
      <c r="F206" s="16"/>
      <c r="G206" s="16"/>
      <c r="H206" s="17"/>
      <c r="I206" s="17"/>
      <c r="J206" s="17"/>
      <c r="K206" s="17"/>
    </row>
    <row r="207" spans="1:23" s="4" customFormat="1" ht="15" hidden="1" customHeight="1" x14ac:dyDescent="0.15">
      <c r="A207" s="14"/>
      <c r="C207" s="29"/>
      <c r="D207" s="29"/>
      <c r="E207" s="16"/>
      <c r="F207" s="16"/>
      <c r="G207" s="16"/>
      <c r="H207" s="17"/>
      <c r="I207" s="17"/>
      <c r="J207" s="17"/>
      <c r="K207" s="17"/>
    </row>
    <row r="208" spans="1:23" s="4" customFormat="1" ht="15" hidden="1" customHeight="1" x14ac:dyDescent="0.15">
      <c r="A208" s="14"/>
      <c r="C208" s="29"/>
      <c r="D208" s="29"/>
      <c r="E208" s="16"/>
      <c r="F208" s="16"/>
      <c r="G208" s="16"/>
      <c r="H208" s="17"/>
      <c r="I208" s="17"/>
      <c r="J208" s="17"/>
      <c r="K208" s="17"/>
    </row>
    <row r="209" spans="1:11" s="4" customFormat="1" ht="15" hidden="1" customHeight="1" x14ac:dyDescent="0.15">
      <c r="A209" s="14"/>
      <c r="C209" s="29"/>
      <c r="D209" s="29"/>
      <c r="E209" s="16"/>
      <c r="F209" s="16"/>
      <c r="G209" s="16"/>
      <c r="H209" s="17"/>
      <c r="I209" s="17"/>
      <c r="J209" s="17"/>
      <c r="K209" s="17"/>
    </row>
    <row r="210" spans="1:11" s="4" customFormat="1" ht="15" customHeight="1" x14ac:dyDescent="0.15">
      <c r="A210" s="14"/>
      <c r="C210" s="28"/>
      <c r="D210" s="15"/>
      <c r="E210" s="16"/>
      <c r="F210" s="16"/>
      <c r="G210" s="16"/>
      <c r="H210" s="17"/>
      <c r="I210" s="17"/>
      <c r="J210" s="17"/>
      <c r="K210" s="17"/>
    </row>
    <row r="211" spans="1:11" s="4" customFormat="1" ht="15" customHeight="1" x14ac:dyDescent="0.15">
      <c r="A211" s="14"/>
      <c r="D211" s="15"/>
      <c r="E211" s="16"/>
      <c r="F211" s="16"/>
      <c r="G211" s="16"/>
      <c r="H211" s="17"/>
      <c r="I211" s="17"/>
      <c r="J211" s="17"/>
      <c r="K211" s="17"/>
    </row>
    <row r="212" spans="1:11" s="4" customFormat="1" ht="15" customHeight="1" x14ac:dyDescent="0.15">
      <c r="A212" s="14"/>
      <c r="D212" s="15"/>
      <c r="E212" s="16"/>
      <c r="F212" s="16"/>
      <c r="G212" s="16"/>
      <c r="H212" s="17"/>
      <c r="I212" s="17"/>
      <c r="J212" s="17"/>
      <c r="K212" s="17"/>
    </row>
    <row r="213" spans="1:11" s="4" customFormat="1" ht="15" customHeight="1" x14ac:dyDescent="0.15">
      <c r="A213" s="14"/>
      <c r="D213" s="15"/>
      <c r="E213" s="16"/>
      <c r="F213" s="16"/>
      <c r="G213" s="16"/>
      <c r="H213" s="17"/>
      <c r="I213" s="17"/>
      <c r="J213" s="17"/>
      <c r="K213" s="17"/>
    </row>
    <row r="214" spans="1:11" s="4" customFormat="1" ht="15" customHeight="1" x14ac:dyDescent="0.15">
      <c r="A214" s="14"/>
      <c r="D214" s="15"/>
      <c r="E214" s="16"/>
      <c r="F214" s="16"/>
      <c r="G214" s="16"/>
      <c r="H214" s="17"/>
      <c r="I214" s="17"/>
      <c r="J214" s="17"/>
      <c r="K214" s="17"/>
    </row>
    <row r="215" spans="1:11" s="4" customFormat="1" ht="15" customHeight="1" x14ac:dyDescent="0.15">
      <c r="A215" s="14"/>
      <c r="D215" s="15"/>
      <c r="E215" s="16"/>
      <c r="F215" s="16"/>
      <c r="G215" s="16"/>
      <c r="H215" s="17"/>
      <c r="I215" s="17"/>
      <c r="J215" s="17"/>
      <c r="K215" s="17"/>
    </row>
    <row r="216" spans="1:11" s="4" customFormat="1" ht="15" customHeight="1" x14ac:dyDescent="0.15">
      <c r="A216" s="14"/>
      <c r="D216" s="15"/>
      <c r="E216" s="16"/>
      <c r="F216" s="16"/>
      <c r="G216" s="16"/>
      <c r="H216" s="17"/>
      <c r="I216" s="17"/>
      <c r="J216" s="17"/>
      <c r="K216" s="17"/>
    </row>
    <row r="217" spans="1:11" s="4" customFormat="1" ht="15" customHeight="1" x14ac:dyDescent="0.15">
      <c r="A217" s="14"/>
      <c r="D217" s="15"/>
      <c r="E217" s="16"/>
      <c r="F217" s="16"/>
      <c r="G217" s="16"/>
      <c r="H217" s="17"/>
      <c r="I217" s="17"/>
      <c r="J217" s="17"/>
      <c r="K217" s="17"/>
    </row>
    <row r="218" spans="1:11" s="4" customFormat="1" ht="15" customHeight="1" x14ac:dyDescent="0.15">
      <c r="A218" s="14"/>
      <c r="D218" s="15"/>
      <c r="E218" s="16"/>
      <c r="F218" s="16"/>
      <c r="G218" s="16"/>
      <c r="H218" s="17"/>
      <c r="I218" s="17"/>
      <c r="J218" s="17"/>
      <c r="K218" s="17"/>
    </row>
    <row r="219" spans="1:11" s="4" customFormat="1" ht="15" customHeight="1" x14ac:dyDescent="0.15">
      <c r="A219" s="14"/>
      <c r="D219" s="15"/>
      <c r="E219" s="16"/>
      <c r="F219" s="16"/>
      <c r="G219" s="16"/>
      <c r="H219" s="17"/>
      <c r="I219" s="17"/>
      <c r="J219" s="17"/>
      <c r="K219" s="17"/>
    </row>
    <row r="220" spans="1:11" s="4" customFormat="1" ht="15" customHeight="1" x14ac:dyDescent="0.15">
      <c r="A220" s="14"/>
      <c r="D220" s="15"/>
      <c r="E220" s="16"/>
      <c r="F220" s="16"/>
      <c r="G220" s="16"/>
      <c r="H220" s="17"/>
      <c r="I220" s="17"/>
      <c r="J220" s="17"/>
      <c r="K220" s="17"/>
    </row>
    <row r="221" spans="1:11" s="4" customFormat="1" ht="15" customHeight="1" x14ac:dyDescent="0.15">
      <c r="A221" s="14"/>
      <c r="D221" s="15"/>
      <c r="E221" s="16"/>
      <c r="F221" s="16"/>
      <c r="G221" s="16"/>
      <c r="H221" s="17"/>
      <c r="I221" s="17"/>
      <c r="J221" s="17"/>
      <c r="K221" s="17"/>
    </row>
    <row r="222" spans="1:11" s="4" customFormat="1" ht="15" customHeight="1" x14ac:dyDescent="0.15">
      <c r="A222" s="14"/>
      <c r="D222" s="15"/>
      <c r="E222" s="16"/>
      <c r="F222" s="16"/>
      <c r="G222" s="16"/>
      <c r="H222" s="17"/>
      <c r="I222" s="17"/>
      <c r="J222" s="17"/>
      <c r="K222" s="17"/>
    </row>
    <row r="223" spans="1:11" s="4" customFormat="1" ht="15" customHeight="1" x14ac:dyDescent="0.15">
      <c r="A223" s="14"/>
      <c r="D223" s="15"/>
      <c r="E223" s="16"/>
      <c r="F223" s="16"/>
      <c r="G223" s="16"/>
      <c r="H223" s="17"/>
      <c r="I223" s="17"/>
      <c r="J223" s="17"/>
      <c r="K223" s="17"/>
    </row>
    <row r="224" spans="1:11" s="4" customFormat="1" ht="15" customHeight="1" x14ac:dyDescent="0.15">
      <c r="A224" s="14"/>
      <c r="D224" s="15"/>
      <c r="E224" s="16"/>
      <c r="F224" s="16"/>
      <c r="G224" s="16"/>
      <c r="H224" s="17"/>
      <c r="I224" s="17"/>
      <c r="J224" s="17"/>
      <c r="K224" s="17"/>
    </row>
    <row r="225" spans="1:11" s="4" customFormat="1" ht="15" customHeight="1" x14ac:dyDescent="0.15">
      <c r="A225" s="14"/>
      <c r="D225" s="15"/>
      <c r="E225" s="16"/>
      <c r="F225" s="16"/>
      <c r="G225" s="16"/>
      <c r="H225" s="17"/>
      <c r="I225" s="17"/>
      <c r="J225" s="17"/>
      <c r="K225" s="17"/>
    </row>
    <row r="226" spans="1:11" s="4" customFormat="1" ht="15" customHeight="1" x14ac:dyDescent="0.15">
      <c r="A226" s="14"/>
      <c r="D226" s="15"/>
      <c r="E226" s="16"/>
      <c r="F226" s="16"/>
      <c r="G226" s="16"/>
      <c r="H226" s="17"/>
      <c r="I226" s="17"/>
      <c r="J226" s="17"/>
      <c r="K226" s="17"/>
    </row>
    <row r="227" spans="1:11" s="4" customFormat="1" ht="15" customHeight="1" x14ac:dyDescent="0.15">
      <c r="A227" s="14"/>
      <c r="D227" s="15"/>
      <c r="E227" s="16"/>
      <c r="F227" s="16"/>
      <c r="G227" s="16"/>
      <c r="H227" s="17"/>
      <c r="I227" s="17"/>
      <c r="J227" s="17"/>
      <c r="K227" s="17"/>
    </row>
    <row r="228" spans="1:11" s="4" customFormat="1" ht="15" customHeight="1" x14ac:dyDescent="0.15">
      <c r="A228" s="14"/>
      <c r="D228" s="15"/>
      <c r="E228" s="16"/>
      <c r="F228" s="16"/>
      <c r="G228" s="16"/>
      <c r="H228" s="17"/>
      <c r="I228" s="17"/>
      <c r="J228" s="17"/>
      <c r="K228" s="17"/>
    </row>
    <row r="229" spans="1:11" s="4" customFormat="1" ht="15" customHeight="1" x14ac:dyDescent="0.15">
      <c r="A229" s="14"/>
      <c r="D229" s="15"/>
      <c r="E229" s="16"/>
      <c r="F229" s="16"/>
      <c r="G229" s="16"/>
      <c r="H229" s="17"/>
      <c r="I229" s="17"/>
      <c r="J229" s="17"/>
      <c r="K229" s="17"/>
    </row>
    <row r="230" spans="1:11" s="4" customFormat="1" ht="15" customHeight="1" x14ac:dyDescent="0.15">
      <c r="A230" s="14"/>
      <c r="D230" s="15"/>
      <c r="E230" s="16"/>
      <c r="F230" s="16"/>
      <c r="G230" s="16"/>
      <c r="H230" s="17"/>
      <c r="I230" s="17"/>
      <c r="J230" s="17"/>
      <c r="K230" s="17"/>
    </row>
    <row r="231" spans="1:11" s="4" customFormat="1" ht="15" customHeight="1" x14ac:dyDescent="0.15">
      <c r="A231" s="14"/>
      <c r="D231" s="15"/>
      <c r="E231" s="16"/>
      <c r="F231" s="16"/>
      <c r="G231" s="16"/>
      <c r="H231" s="17"/>
      <c r="I231" s="17"/>
      <c r="J231" s="17"/>
      <c r="K231" s="17"/>
    </row>
    <row r="232" spans="1:11" s="4" customFormat="1" ht="15" customHeight="1" x14ac:dyDescent="0.15">
      <c r="A232" s="14"/>
      <c r="D232" s="15"/>
      <c r="E232" s="16"/>
      <c r="F232" s="16"/>
      <c r="G232" s="16"/>
      <c r="H232" s="17"/>
      <c r="I232" s="17"/>
      <c r="J232" s="17"/>
      <c r="K232" s="17"/>
    </row>
    <row r="233" spans="1:11" s="4" customFormat="1" ht="15" customHeight="1" x14ac:dyDescent="0.15">
      <c r="A233" s="14"/>
      <c r="D233" s="15"/>
      <c r="E233" s="16"/>
      <c r="F233" s="16"/>
      <c r="G233" s="16"/>
      <c r="H233" s="17"/>
      <c r="I233" s="17"/>
      <c r="J233" s="17"/>
      <c r="K233" s="17"/>
    </row>
    <row r="234" spans="1:11" s="4" customFormat="1" ht="15" customHeight="1" x14ac:dyDescent="0.15">
      <c r="A234" s="14"/>
      <c r="D234" s="15"/>
      <c r="E234" s="16"/>
      <c r="F234" s="16"/>
      <c r="G234" s="16"/>
      <c r="H234" s="17"/>
      <c r="I234" s="17"/>
      <c r="J234" s="17"/>
      <c r="K234" s="17"/>
    </row>
    <row r="235" spans="1:11" s="4" customFormat="1" ht="15" customHeight="1" x14ac:dyDescent="0.15">
      <c r="A235" s="14"/>
      <c r="D235" s="15"/>
      <c r="E235" s="16"/>
      <c r="F235" s="16"/>
      <c r="G235" s="16"/>
      <c r="H235" s="17"/>
      <c r="I235" s="17"/>
      <c r="J235" s="17"/>
      <c r="K235" s="17"/>
    </row>
    <row r="236" spans="1:11" s="4" customFormat="1" ht="15" customHeight="1" x14ac:dyDescent="0.15">
      <c r="A236" s="14"/>
      <c r="D236" s="15"/>
      <c r="E236" s="16"/>
      <c r="F236" s="16"/>
      <c r="G236" s="16"/>
      <c r="H236" s="17"/>
      <c r="I236" s="17"/>
      <c r="J236" s="17"/>
      <c r="K236" s="17"/>
    </row>
    <row r="237" spans="1:11" s="4" customFormat="1" ht="15" customHeight="1" x14ac:dyDescent="0.15">
      <c r="A237" s="14"/>
      <c r="D237" s="15"/>
      <c r="E237" s="16"/>
      <c r="F237" s="16"/>
      <c r="G237" s="16"/>
      <c r="H237" s="17"/>
      <c r="I237" s="17"/>
      <c r="J237" s="17"/>
      <c r="K237" s="17"/>
    </row>
    <row r="238" spans="1:11" s="4" customFormat="1" ht="15" customHeight="1" x14ac:dyDescent="0.15">
      <c r="A238" s="14"/>
      <c r="D238" s="15"/>
      <c r="E238" s="16"/>
      <c r="F238" s="16"/>
      <c r="G238" s="16"/>
      <c r="H238" s="17"/>
      <c r="I238" s="17"/>
      <c r="J238" s="17"/>
      <c r="K238" s="17"/>
    </row>
    <row r="239" spans="1:11" s="4" customFormat="1" ht="15" customHeight="1" x14ac:dyDescent="0.15">
      <c r="A239" s="14"/>
      <c r="D239" s="15"/>
      <c r="E239" s="16"/>
      <c r="F239" s="16"/>
      <c r="G239" s="16"/>
      <c r="H239" s="17"/>
      <c r="I239" s="17"/>
      <c r="J239" s="17"/>
      <c r="K239" s="17"/>
    </row>
    <row r="240" spans="1:11" s="4" customFormat="1" ht="15" customHeight="1" x14ac:dyDescent="0.15">
      <c r="A240" s="14"/>
      <c r="D240" s="15"/>
      <c r="E240" s="16"/>
      <c r="F240" s="16"/>
      <c r="G240" s="16"/>
      <c r="H240" s="17"/>
      <c r="I240" s="17"/>
      <c r="J240" s="17"/>
      <c r="K240" s="17"/>
    </row>
    <row r="241" spans="1:19" s="4" customFormat="1" ht="15" customHeight="1" x14ac:dyDescent="0.15">
      <c r="A241" s="14"/>
      <c r="D241" s="15"/>
      <c r="E241" s="16"/>
      <c r="F241" s="16"/>
      <c r="G241" s="16"/>
      <c r="H241" s="17"/>
      <c r="I241" s="17"/>
      <c r="J241" s="17"/>
      <c r="K241" s="17"/>
    </row>
    <row r="242" spans="1:19" s="4" customFormat="1" ht="15" customHeight="1" x14ac:dyDescent="0.15">
      <c r="A242" s="14"/>
      <c r="D242" s="15"/>
      <c r="E242" s="16"/>
      <c r="F242" s="16"/>
      <c r="G242" s="16"/>
      <c r="H242" s="17"/>
      <c r="I242" s="17"/>
      <c r="J242" s="17"/>
      <c r="K242" s="17"/>
    </row>
    <row r="243" spans="1:19" s="4" customFormat="1" ht="15" customHeight="1" x14ac:dyDescent="0.15">
      <c r="A243" s="14"/>
      <c r="D243" s="15"/>
      <c r="E243" s="16"/>
      <c r="F243" s="16"/>
      <c r="G243" s="16"/>
      <c r="H243" s="17"/>
      <c r="I243" s="17"/>
      <c r="J243" s="17"/>
      <c r="K243" s="17"/>
      <c r="S243" s="81"/>
    </row>
    <row r="244" spans="1:19" s="4" customFormat="1" ht="15" customHeight="1" x14ac:dyDescent="0.15">
      <c r="A244" s="14"/>
      <c r="D244" s="15"/>
      <c r="E244" s="16"/>
      <c r="F244" s="16"/>
      <c r="G244" s="16"/>
      <c r="H244" s="17"/>
      <c r="I244" s="17"/>
      <c r="J244" s="17"/>
      <c r="K244" s="17"/>
    </row>
    <row r="245" spans="1:19" s="4" customFormat="1" ht="15" customHeight="1" x14ac:dyDescent="0.15">
      <c r="A245" s="14"/>
      <c r="D245" s="15"/>
      <c r="E245" s="16"/>
      <c r="F245" s="16"/>
      <c r="G245" s="16"/>
      <c r="H245" s="17"/>
      <c r="I245" s="17"/>
      <c r="J245" s="17"/>
      <c r="K245" s="17"/>
    </row>
    <row r="246" spans="1:19" s="4" customFormat="1" ht="15" customHeight="1" x14ac:dyDescent="0.15">
      <c r="A246" s="14"/>
      <c r="D246" s="15"/>
      <c r="E246" s="16"/>
      <c r="F246" s="16"/>
      <c r="G246" s="16"/>
      <c r="H246" s="17"/>
      <c r="I246" s="17"/>
      <c r="J246" s="17"/>
      <c r="K246" s="17"/>
    </row>
    <row r="247" spans="1:19" s="4" customFormat="1" ht="15" customHeight="1" x14ac:dyDescent="0.15">
      <c r="A247" s="14"/>
      <c r="D247" s="15"/>
      <c r="E247" s="16"/>
      <c r="F247" s="16"/>
      <c r="G247" s="16"/>
      <c r="H247" s="17"/>
      <c r="I247" s="17"/>
      <c r="J247" s="17"/>
      <c r="K247" s="17"/>
    </row>
    <row r="248" spans="1:19" s="4" customFormat="1" ht="15" customHeight="1" x14ac:dyDescent="0.15">
      <c r="A248" s="14"/>
      <c r="D248" s="15"/>
      <c r="E248" s="16"/>
      <c r="F248" s="16"/>
      <c r="G248" s="16"/>
      <c r="H248" s="17"/>
      <c r="I248" s="17"/>
      <c r="J248" s="17"/>
      <c r="K248" s="17"/>
    </row>
    <row r="249" spans="1:19" s="4" customFormat="1" ht="15" customHeight="1" x14ac:dyDescent="0.15">
      <c r="A249" s="14"/>
      <c r="D249" s="15"/>
      <c r="E249" s="16"/>
      <c r="F249" s="16"/>
      <c r="G249" s="16"/>
      <c r="H249" s="17"/>
      <c r="I249" s="17"/>
      <c r="J249" s="17"/>
      <c r="K249" s="17"/>
    </row>
    <row r="250" spans="1:19" s="4" customFormat="1" ht="15" customHeight="1" x14ac:dyDescent="0.15">
      <c r="A250" s="14"/>
      <c r="D250" s="15"/>
      <c r="E250" s="16"/>
      <c r="F250" s="16"/>
      <c r="G250" s="16"/>
      <c r="H250" s="17"/>
      <c r="I250" s="17"/>
      <c r="J250" s="17"/>
      <c r="K250" s="17"/>
    </row>
    <row r="251" spans="1:19" s="4" customFormat="1" ht="15" customHeight="1" x14ac:dyDescent="0.15">
      <c r="A251" s="14"/>
      <c r="D251" s="15"/>
      <c r="E251" s="16"/>
      <c r="F251" s="16"/>
      <c r="G251" s="16"/>
      <c r="H251" s="17"/>
      <c r="I251" s="17"/>
      <c r="J251" s="17"/>
      <c r="K251" s="17"/>
    </row>
    <row r="252" spans="1:19" s="4" customFormat="1" ht="15" customHeight="1" x14ac:dyDescent="0.15">
      <c r="A252" s="14"/>
      <c r="D252" s="15"/>
      <c r="E252" s="16"/>
      <c r="F252" s="16"/>
      <c r="G252" s="16"/>
      <c r="H252" s="17"/>
      <c r="I252" s="17"/>
      <c r="J252" s="17"/>
      <c r="K252" s="17"/>
    </row>
    <row r="253" spans="1:19" s="4" customFormat="1" ht="15" customHeight="1" x14ac:dyDescent="0.15">
      <c r="A253" s="14"/>
      <c r="D253" s="15"/>
      <c r="E253" s="16"/>
      <c r="F253" s="16"/>
      <c r="G253" s="16"/>
      <c r="H253" s="17"/>
      <c r="I253" s="17"/>
      <c r="J253" s="17"/>
      <c r="K253" s="17"/>
    </row>
    <row r="254" spans="1:19" s="4" customFormat="1" ht="15" customHeight="1" x14ac:dyDescent="0.15">
      <c r="A254" s="14"/>
      <c r="D254" s="15"/>
      <c r="E254" s="16"/>
      <c r="F254" s="16"/>
      <c r="G254" s="16"/>
      <c r="H254" s="17"/>
      <c r="I254" s="17"/>
      <c r="J254" s="17"/>
      <c r="K254" s="17"/>
    </row>
    <row r="255" spans="1:19" s="4" customFormat="1" ht="15" customHeight="1" x14ac:dyDescent="0.15">
      <c r="A255" s="14"/>
      <c r="D255" s="15"/>
      <c r="E255" s="16"/>
      <c r="F255" s="16"/>
      <c r="G255" s="16"/>
      <c r="H255" s="17"/>
      <c r="I255" s="17"/>
      <c r="J255" s="17"/>
      <c r="K255" s="17"/>
    </row>
    <row r="256" spans="1:19" s="4" customFormat="1" ht="15" customHeight="1" x14ac:dyDescent="0.15">
      <c r="A256" s="14"/>
      <c r="D256" s="15"/>
      <c r="E256" s="16"/>
      <c r="F256" s="16"/>
      <c r="G256" s="16"/>
      <c r="H256" s="17"/>
      <c r="I256" s="17"/>
      <c r="J256" s="17"/>
      <c r="K256" s="17"/>
    </row>
    <row r="257" spans="1:11" s="4" customFormat="1" ht="15" customHeight="1" x14ac:dyDescent="0.15">
      <c r="A257" s="14"/>
      <c r="D257" s="15"/>
      <c r="E257" s="16"/>
      <c r="F257" s="16"/>
      <c r="G257" s="16"/>
      <c r="H257" s="17"/>
      <c r="I257" s="17"/>
      <c r="J257" s="17"/>
      <c r="K257" s="17"/>
    </row>
    <row r="258" spans="1:11" s="4" customFormat="1" ht="15" customHeight="1" x14ac:dyDescent="0.15">
      <c r="A258" s="14"/>
      <c r="D258" s="15"/>
      <c r="E258" s="16"/>
      <c r="F258" s="16"/>
      <c r="G258" s="16"/>
      <c r="H258" s="17"/>
      <c r="I258" s="17"/>
      <c r="J258" s="17"/>
      <c r="K258" s="17"/>
    </row>
    <row r="259" spans="1:11" s="4" customFormat="1" ht="15" customHeight="1" x14ac:dyDescent="0.15">
      <c r="A259" s="14"/>
      <c r="D259" s="15"/>
      <c r="E259" s="16"/>
      <c r="F259" s="16"/>
      <c r="G259" s="16"/>
      <c r="H259" s="17"/>
      <c r="I259" s="17"/>
      <c r="J259" s="17"/>
      <c r="K259" s="17"/>
    </row>
    <row r="260" spans="1:11" s="4" customFormat="1" ht="15" customHeight="1" x14ac:dyDescent="0.15">
      <c r="A260" s="14"/>
      <c r="D260" s="15"/>
      <c r="E260" s="16"/>
      <c r="F260" s="16"/>
      <c r="G260" s="16"/>
      <c r="H260" s="17"/>
      <c r="I260" s="17"/>
      <c r="J260" s="17"/>
      <c r="K260" s="17"/>
    </row>
    <row r="261" spans="1:11" s="4" customFormat="1" ht="15" customHeight="1" x14ac:dyDescent="0.15">
      <c r="A261" s="14"/>
      <c r="D261" s="15"/>
      <c r="E261" s="16"/>
      <c r="F261" s="16"/>
      <c r="G261" s="16"/>
      <c r="H261" s="17"/>
      <c r="I261" s="17"/>
      <c r="J261" s="17"/>
      <c r="K261" s="17"/>
    </row>
    <row r="262" spans="1:11" s="4" customFormat="1" ht="15" customHeight="1" x14ac:dyDescent="0.15">
      <c r="A262" s="14"/>
      <c r="D262" s="15"/>
      <c r="E262" s="16"/>
      <c r="F262" s="16"/>
      <c r="G262" s="16"/>
      <c r="H262" s="17"/>
      <c r="I262" s="17"/>
      <c r="J262" s="17"/>
      <c r="K262" s="17"/>
    </row>
    <row r="263" spans="1:11" s="4" customFormat="1" ht="15" customHeight="1" x14ac:dyDescent="0.15">
      <c r="A263" s="14"/>
      <c r="D263" s="15"/>
      <c r="E263" s="16"/>
      <c r="F263" s="16"/>
      <c r="G263" s="16"/>
      <c r="H263" s="17"/>
      <c r="I263" s="17"/>
      <c r="J263" s="17"/>
      <c r="K263" s="17"/>
    </row>
    <row r="264" spans="1:11" s="4" customFormat="1" ht="15" customHeight="1" x14ac:dyDescent="0.15">
      <c r="A264" s="14"/>
      <c r="D264" s="15"/>
      <c r="E264" s="16"/>
      <c r="F264" s="16"/>
      <c r="G264" s="16"/>
      <c r="H264" s="17"/>
      <c r="I264" s="17"/>
      <c r="J264" s="17"/>
      <c r="K264" s="17"/>
    </row>
    <row r="265" spans="1:11" s="4" customFormat="1" ht="15" customHeight="1" x14ac:dyDescent="0.15">
      <c r="A265" s="14"/>
      <c r="D265" s="15"/>
      <c r="E265" s="16"/>
      <c r="F265" s="16"/>
      <c r="G265" s="16"/>
      <c r="H265" s="17"/>
      <c r="I265" s="17"/>
      <c r="J265" s="17"/>
      <c r="K265" s="17"/>
    </row>
    <row r="266" spans="1:11" s="4" customFormat="1" ht="15" customHeight="1" x14ac:dyDescent="0.15">
      <c r="A266" s="14"/>
      <c r="D266" s="15"/>
      <c r="E266" s="16"/>
      <c r="F266" s="16"/>
      <c r="G266" s="16"/>
      <c r="H266" s="17"/>
      <c r="I266" s="17"/>
      <c r="J266" s="17"/>
      <c r="K266" s="17"/>
    </row>
    <row r="267" spans="1:11" s="4" customFormat="1" ht="15" customHeight="1" x14ac:dyDescent="0.15">
      <c r="A267" s="14"/>
      <c r="D267" s="15"/>
      <c r="E267" s="16"/>
      <c r="F267" s="16"/>
      <c r="G267" s="16"/>
      <c r="H267" s="17"/>
      <c r="I267" s="17"/>
      <c r="J267" s="17"/>
      <c r="K267" s="17"/>
    </row>
    <row r="268" spans="1:11" s="4" customFormat="1" ht="15" customHeight="1" x14ac:dyDescent="0.15">
      <c r="A268" s="14"/>
      <c r="D268" s="15"/>
      <c r="E268" s="16"/>
      <c r="F268" s="16"/>
      <c r="G268" s="16"/>
      <c r="H268" s="17"/>
      <c r="I268" s="17"/>
      <c r="J268" s="17"/>
      <c r="K268" s="17"/>
    </row>
    <row r="269" spans="1:11" s="4" customFormat="1" ht="15" customHeight="1" x14ac:dyDescent="0.15">
      <c r="A269" s="14"/>
      <c r="D269" s="15"/>
      <c r="E269" s="16"/>
      <c r="F269" s="16"/>
      <c r="G269" s="16"/>
      <c r="H269" s="17"/>
      <c r="I269" s="17"/>
      <c r="J269" s="17"/>
      <c r="K269" s="17"/>
    </row>
    <row r="270" spans="1:11" s="4" customFormat="1" ht="15" customHeight="1" x14ac:dyDescent="0.15">
      <c r="A270" s="14"/>
      <c r="D270" s="15"/>
      <c r="E270" s="16"/>
      <c r="F270" s="16"/>
      <c r="G270" s="16"/>
      <c r="H270" s="17"/>
      <c r="I270" s="17"/>
      <c r="J270" s="17"/>
      <c r="K270" s="17"/>
    </row>
    <row r="271" spans="1:11" s="4" customFormat="1" ht="15" customHeight="1" x14ac:dyDescent="0.15">
      <c r="A271" s="14"/>
      <c r="D271" s="15"/>
      <c r="E271" s="16"/>
      <c r="F271" s="16"/>
      <c r="G271" s="16"/>
      <c r="H271" s="17"/>
      <c r="I271" s="17"/>
      <c r="J271" s="17"/>
      <c r="K271" s="17"/>
    </row>
    <row r="272" spans="1:11" s="4" customFormat="1" ht="15" customHeight="1" x14ac:dyDescent="0.15">
      <c r="A272" s="14"/>
      <c r="D272" s="15"/>
      <c r="E272" s="16"/>
      <c r="F272" s="16"/>
      <c r="G272" s="16"/>
      <c r="H272" s="17"/>
      <c r="I272" s="17"/>
      <c r="J272" s="17"/>
      <c r="K272" s="17"/>
    </row>
    <row r="273" spans="1:11" s="4" customFormat="1" ht="15" customHeight="1" x14ac:dyDescent="0.15">
      <c r="A273" s="14"/>
      <c r="D273" s="15"/>
      <c r="E273" s="16"/>
      <c r="F273" s="16"/>
      <c r="G273" s="16"/>
      <c r="H273" s="17"/>
      <c r="I273" s="17"/>
      <c r="J273" s="17"/>
      <c r="K273" s="17"/>
    </row>
    <row r="274" spans="1:11" s="4" customFormat="1" ht="15" customHeight="1" x14ac:dyDescent="0.15">
      <c r="A274" s="14"/>
      <c r="D274" s="15"/>
      <c r="E274" s="16"/>
      <c r="F274" s="16"/>
      <c r="G274" s="16"/>
      <c r="H274" s="17"/>
      <c r="I274" s="17"/>
      <c r="J274" s="17"/>
      <c r="K274" s="17"/>
    </row>
    <row r="275" spans="1:11" s="4" customFormat="1" ht="15" customHeight="1" x14ac:dyDescent="0.15">
      <c r="A275" s="14"/>
      <c r="D275" s="15"/>
      <c r="E275" s="16"/>
      <c r="F275" s="16"/>
      <c r="G275" s="16"/>
      <c r="H275" s="17"/>
      <c r="I275" s="17"/>
      <c r="J275" s="17"/>
      <c r="K275" s="17"/>
    </row>
    <row r="276" spans="1:11" s="4" customFormat="1" ht="15" customHeight="1" x14ac:dyDescent="0.15">
      <c r="A276" s="14"/>
      <c r="D276" s="15"/>
      <c r="E276" s="16"/>
      <c r="F276" s="16"/>
      <c r="G276" s="16"/>
      <c r="H276" s="17"/>
      <c r="I276" s="17"/>
      <c r="J276" s="17"/>
      <c r="K276" s="17"/>
    </row>
    <row r="277" spans="1:11" s="4" customFormat="1" ht="15" customHeight="1" x14ac:dyDescent="0.15">
      <c r="A277" s="14"/>
      <c r="D277" s="15"/>
      <c r="E277" s="16"/>
      <c r="F277" s="16"/>
      <c r="G277" s="16"/>
      <c r="H277" s="17"/>
      <c r="I277" s="17"/>
      <c r="J277" s="17"/>
      <c r="K277" s="17"/>
    </row>
    <row r="278" spans="1:11" s="4" customFormat="1" ht="15" customHeight="1" x14ac:dyDescent="0.15">
      <c r="A278" s="14"/>
      <c r="D278" s="15"/>
      <c r="E278" s="16"/>
      <c r="F278" s="16"/>
      <c r="G278" s="16"/>
      <c r="H278" s="17"/>
      <c r="I278" s="17"/>
      <c r="J278" s="17"/>
      <c r="K278" s="17"/>
    </row>
    <row r="279" spans="1:11" s="4" customFormat="1" ht="15" customHeight="1" x14ac:dyDescent="0.15">
      <c r="A279" s="14"/>
      <c r="D279" s="15"/>
      <c r="E279" s="16"/>
      <c r="F279" s="16"/>
      <c r="G279" s="16"/>
      <c r="H279" s="17"/>
      <c r="I279" s="17"/>
      <c r="J279" s="17"/>
      <c r="K279" s="17"/>
    </row>
    <row r="280" spans="1:11" s="4" customFormat="1" ht="15" customHeight="1" x14ac:dyDescent="0.15">
      <c r="A280" s="14"/>
      <c r="D280" s="15"/>
      <c r="E280" s="16"/>
      <c r="F280" s="16"/>
      <c r="G280" s="16"/>
      <c r="H280" s="17"/>
      <c r="I280" s="17"/>
      <c r="J280" s="17"/>
      <c r="K280" s="17"/>
    </row>
    <row r="281" spans="1:11" s="4" customFormat="1" ht="15" customHeight="1" x14ac:dyDescent="0.15">
      <c r="A281" s="14"/>
      <c r="D281" s="15"/>
      <c r="E281" s="16"/>
      <c r="F281" s="16"/>
      <c r="G281" s="16"/>
      <c r="H281" s="17"/>
      <c r="I281" s="17"/>
      <c r="J281" s="17"/>
      <c r="K281" s="17"/>
    </row>
    <row r="282" spans="1:11" s="4" customFormat="1" ht="15" customHeight="1" x14ac:dyDescent="0.15">
      <c r="A282" s="14"/>
      <c r="D282" s="15"/>
      <c r="E282" s="16"/>
      <c r="F282" s="16"/>
      <c r="G282" s="16"/>
      <c r="H282" s="17"/>
      <c r="I282" s="17"/>
      <c r="J282" s="17"/>
      <c r="K282" s="17"/>
    </row>
    <row r="283" spans="1:11" s="4" customFormat="1" ht="15" customHeight="1" x14ac:dyDescent="0.15">
      <c r="A283" s="14"/>
      <c r="D283" s="15"/>
      <c r="E283" s="16"/>
      <c r="F283" s="16"/>
      <c r="G283" s="16"/>
      <c r="H283" s="17"/>
      <c r="I283" s="17"/>
      <c r="J283" s="17"/>
      <c r="K283" s="17"/>
    </row>
    <row r="284" spans="1:11" s="4" customFormat="1" ht="15" customHeight="1" x14ac:dyDescent="0.15">
      <c r="A284" s="14"/>
      <c r="D284" s="15"/>
      <c r="E284" s="16"/>
      <c r="F284" s="16"/>
      <c r="G284" s="16"/>
      <c r="H284" s="17"/>
      <c r="I284" s="17"/>
      <c r="J284" s="17"/>
      <c r="K284" s="17"/>
    </row>
    <row r="285" spans="1:11" s="4" customFormat="1" ht="15" customHeight="1" x14ac:dyDescent="0.15">
      <c r="A285" s="14"/>
      <c r="D285" s="15"/>
      <c r="E285" s="16"/>
      <c r="F285" s="16"/>
      <c r="G285" s="16"/>
      <c r="H285" s="17"/>
      <c r="I285" s="17"/>
      <c r="J285" s="17"/>
      <c r="K285" s="17"/>
    </row>
    <row r="286" spans="1:11" s="4" customFormat="1" ht="15" customHeight="1" x14ac:dyDescent="0.15">
      <c r="A286" s="14"/>
      <c r="D286" s="15"/>
      <c r="E286" s="16"/>
      <c r="F286" s="16"/>
      <c r="G286" s="16"/>
      <c r="H286" s="17"/>
      <c r="I286" s="17"/>
      <c r="J286" s="17"/>
      <c r="K286" s="17"/>
    </row>
    <row r="287" spans="1:11" s="4" customFormat="1" ht="15" customHeight="1" x14ac:dyDescent="0.15">
      <c r="A287" s="14"/>
      <c r="D287" s="15"/>
      <c r="E287" s="16"/>
      <c r="F287" s="16"/>
      <c r="G287" s="16"/>
      <c r="H287" s="17"/>
      <c r="I287" s="17"/>
      <c r="J287" s="17"/>
      <c r="K287" s="17"/>
    </row>
    <row r="288" spans="1:11" s="4" customFormat="1" ht="15" customHeight="1" x14ac:dyDescent="0.15">
      <c r="A288" s="14"/>
      <c r="D288" s="15"/>
      <c r="E288" s="16"/>
      <c r="F288" s="16"/>
      <c r="G288" s="16"/>
      <c r="H288" s="17"/>
      <c r="I288" s="17"/>
      <c r="J288" s="17"/>
      <c r="K288" s="17"/>
    </row>
    <row r="289" spans="1:11" s="4" customFormat="1" ht="15" customHeight="1" x14ac:dyDescent="0.15">
      <c r="A289" s="14"/>
      <c r="D289" s="15"/>
      <c r="E289" s="16"/>
      <c r="F289" s="16"/>
      <c r="G289" s="16"/>
      <c r="H289" s="17"/>
      <c r="I289" s="17"/>
      <c r="J289" s="17"/>
      <c r="K289" s="17"/>
    </row>
    <row r="290" spans="1:11" s="4" customFormat="1" ht="15" customHeight="1" x14ac:dyDescent="0.15">
      <c r="A290" s="14"/>
      <c r="D290" s="15"/>
      <c r="E290" s="16"/>
      <c r="F290" s="16"/>
      <c r="G290" s="16"/>
      <c r="H290" s="17"/>
      <c r="I290" s="17"/>
      <c r="J290" s="17"/>
      <c r="K290" s="17"/>
    </row>
    <row r="291" spans="1:11" s="4" customFormat="1" ht="15" customHeight="1" x14ac:dyDescent="0.15">
      <c r="A291" s="14"/>
      <c r="D291" s="15"/>
      <c r="E291" s="16"/>
      <c r="F291" s="16"/>
      <c r="G291" s="16"/>
      <c r="H291" s="17"/>
      <c r="I291" s="17"/>
      <c r="J291" s="17"/>
      <c r="K291" s="17"/>
    </row>
    <row r="292" spans="1:11" s="4" customFormat="1" ht="15" customHeight="1" x14ac:dyDescent="0.15">
      <c r="A292" s="14"/>
      <c r="D292" s="15"/>
      <c r="E292" s="16"/>
      <c r="F292" s="16"/>
      <c r="G292" s="16"/>
      <c r="H292" s="17"/>
      <c r="I292" s="17"/>
      <c r="J292" s="17"/>
      <c r="K292" s="17"/>
    </row>
    <row r="293" spans="1:11" s="4" customFormat="1" ht="15" customHeight="1" x14ac:dyDescent="0.15">
      <c r="A293" s="14"/>
      <c r="D293" s="15"/>
      <c r="E293" s="16"/>
      <c r="F293" s="16"/>
      <c r="G293" s="16"/>
      <c r="H293" s="17"/>
      <c r="I293" s="17"/>
      <c r="J293" s="17"/>
      <c r="K293" s="17"/>
    </row>
    <row r="294" spans="1:11" s="4" customFormat="1" ht="15" customHeight="1" x14ac:dyDescent="0.15">
      <c r="A294" s="14"/>
      <c r="D294" s="15"/>
      <c r="E294" s="16"/>
      <c r="F294" s="16"/>
      <c r="G294" s="16"/>
      <c r="H294" s="17"/>
      <c r="I294" s="17"/>
      <c r="J294" s="17"/>
      <c r="K294" s="17"/>
    </row>
    <row r="295" spans="1:11" s="4" customFormat="1" ht="15" customHeight="1" x14ac:dyDescent="0.15">
      <c r="A295" s="14"/>
      <c r="D295" s="15"/>
      <c r="E295" s="16"/>
      <c r="F295" s="16"/>
      <c r="G295" s="16"/>
      <c r="H295" s="17"/>
      <c r="I295" s="17"/>
      <c r="J295" s="17"/>
      <c r="K295" s="17"/>
    </row>
    <row r="296" spans="1:11" s="4" customFormat="1" ht="15" customHeight="1" x14ac:dyDescent="0.15">
      <c r="A296" s="14"/>
      <c r="D296" s="15"/>
      <c r="E296" s="16"/>
      <c r="F296" s="16"/>
      <c r="G296" s="16"/>
      <c r="H296" s="17"/>
      <c r="I296" s="17"/>
      <c r="J296" s="17"/>
      <c r="K296" s="17"/>
    </row>
    <row r="297" spans="1:11" s="4" customFormat="1" ht="15" customHeight="1" x14ac:dyDescent="0.15">
      <c r="A297" s="14"/>
      <c r="D297" s="15"/>
      <c r="E297" s="16"/>
      <c r="F297" s="16"/>
      <c r="G297" s="16"/>
      <c r="H297" s="17"/>
      <c r="I297" s="17"/>
      <c r="J297" s="17"/>
      <c r="K297" s="17"/>
    </row>
    <row r="298" spans="1:11" s="4" customFormat="1" ht="15" customHeight="1" x14ac:dyDescent="0.15">
      <c r="A298" s="14"/>
      <c r="D298" s="15"/>
      <c r="E298" s="16"/>
      <c r="F298" s="16"/>
      <c r="G298" s="16"/>
      <c r="H298" s="17"/>
      <c r="I298" s="17"/>
      <c r="J298" s="17"/>
      <c r="K298" s="17"/>
    </row>
    <row r="299" spans="1:11" s="4" customFormat="1" ht="15" customHeight="1" x14ac:dyDescent="0.15">
      <c r="A299" s="14"/>
      <c r="D299" s="15"/>
      <c r="E299" s="16"/>
      <c r="F299" s="16"/>
      <c r="G299" s="16"/>
      <c r="H299" s="17"/>
      <c r="I299" s="17"/>
      <c r="J299" s="17"/>
      <c r="K299" s="17"/>
    </row>
    <row r="300" spans="1:11" s="4" customFormat="1" ht="15" customHeight="1" x14ac:dyDescent="0.15">
      <c r="A300" s="14"/>
      <c r="D300" s="15"/>
      <c r="E300" s="16"/>
      <c r="F300" s="16"/>
      <c r="G300" s="16"/>
      <c r="H300" s="17"/>
      <c r="I300" s="17"/>
      <c r="J300" s="17"/>
      <c r="K300" s="17"/>
    </row>
    <row r="301" spans="1:11" s="4" customFormat="1" ht="15" customHeight="1" x14ac:dyDescent="0.15">
      <c r="A301" s="14"/>
      <c r="D301" s="15"/>
      <c r="E301" s="16"/>
      <c r="F301" s="16"/>
      <c r="G301" s="16"/>
      <c r="H301" s="17"/>
      <c r="I301" s="17"/>
      <c r="J301" s="17"/>
      <c r="K301" s="17"/>
    </row>
    <row r="302" spans="1:11" s="4" customFormat="1" ht="15" customHeight="1" x14ac:dyDescent="0.15">
      <c r="A302" s="14"/>
      <c r="D302" s="15"/>
      <c r="E302" s="16"/>
      <c r="F302" s="16"/>
      <c r="G302" s="16"/>
      <c r="H302" s="17"/>
      <c r="I302" s="17"/>
      <c r="J302" s="17"/>
      <c r="K302" s="17"/>
    </row>
    <row r="303" spans="1:11" s="4" customFormat="1" ht="15" customHeight="1" x14ac:dyDescent="0.15">
      <c r="A303" s="14"/>
      <c r="D303" s="15"/>
      <c r="E303" s="16"/>
      <c r="F303" s="16"/>
      <c r="G303" s="16"/>
      <c r="H303" s="17"/>
      <c r="I303" s="17"/>
      <c r="J303" s="17"/>
      <c r="K303" s="17"/>
    </row>
    <row r="304" spans="1:11" s="4" customFormat="1" ht="15" customHeight="1" x14ac:dyDescent="0.15">
      <c r="A304" s="14"/>
      <c r="D304" s="15"/>
      <c r="E304" s="16"/>
      <c r="F304" s="16"/>
      <c r="G304" s="16"/>
      <c r="H304" s="17"/>
      <c r="I304" s="17"/>
      <c r="J304" s="17"/>
      <c r="K304" s="17"/>
    </row>
    <row r="305" spans="1:11" s="4" customFormat="1" ht="15" customHeight="1" x14ac:dyDescent="0.15">
      <c r="A305" s="14"/>
      <c r="D305" s="15"/>
      <c r="E305" s="16"/>
      <c r="F305" s="16"/>
      <c r="G305" s="16"/>
      <c r="H305" s="17"/>
      <c r="I305" s="17"/>
      <c r="J305" s="17"/>
      <c r="K305" s="17"/>
    </row>
    <row r="306" spans="1:11" s="4" customFormat="1" ht="15" customHeight="1" x14ac:dyDescent="0.15">
      <c r="A306" s="14"/>
      <c r="D306" s="15"/>
      <c r="E306" s="16"/>
      <c r="F306" s="16"/>
      <c r="G306" s="16"/>
      <c r="H306" s="17"/>
      <c r="I306" s="17"/>
      <c r="J306" s="17"/>
      <c r="K306" s="17"/>
    </row>
    <row r="307" spans="1:11" s="4" customFormat="1" ht="15" customHeight="1" x14ac:dyDescent="0.15">
      <c r="A307" s="14"/>
      <c r="D307" s="15"/>
      <c r="E307" s="16"/>
      <c r="F307" s="16"/>
      <c r="G307" s="16"/>
      <c r="H307" s="17"/>
      <c r="I307" s="17"/>
      <c r="J307" s="17"/>
      <c r="K307" s="17"/>
    </row>
    <row r="308" spans="1:11" s="4" customFormat="1" ht="15" customHeight="1" x14ac:dyDescent="0.15">
      <c r="A308" s="14"/>
      <c r="D308" s="15"/>
      <c r="E308" s="16"/>
      <c r="F308" s="16"/>
      <c r="G308" s="16"/>
      <c r="H308" s="17"/>
      <c r="I308" s="17"/>
      <c r="J308" s="17"/>
      <c r="K308" s="17"/>
    </row>
    <row r="309" spans="1:11" s="4" customFormat="1" ht="15" customHeight="1" x14ac:dyDescent="0.15">
      <c r="A309" s="14"/>
      <c r="D309" s="15"/>
      <c r="E309" s="16"/>
      <c r="F309" s="16"/>
      <c r="G309" s="16"/>
      <c r="H309" s="17"/>
      <c r="I309" s="17"/>
      <c r="J309" s="17"/>
      <c r="K309" s="17"/>
    </row>
    <row r="310" spans="1:11" s="4" customFormat="1" ht="15" customHeight="1" x14ac:dyDescent="0.15">
      <c r="A310" s="14"/>
      <c r="D310" s="15"/>
      <c r="E310" s="16"/>
      <c r="F310" s="16"/>
      <c r="G310" s="16"/>
      <c r="H310" s="17"/>
      <c r="I310" s="17"/>
      <c r="J310" s="17"/>
      <c r="K310" s="17"/>
    </row>
    <row r="311" spans="1:11" s="4" customFormat="1" ht="15" customHeight="1" x14ac:dyDescent="0.15">
      <c r="A311" s="14"/>
      <c r="D311" s="15"/>
      <c r="E311" s="16"/>
      <c r="F311" s="16"/>
      <c r="G311" s="16"/>
      <c r="H311" s="17"/>
      <c r="I311" s="17"/>
      <c r="J311" s="17"/>
      <c r="K311" s="17"/>
    </row>
    <row r="312" spans="1:11" s="4" customFormat="1" ht="15" customHeight="1" x14ac:dyDescent="0.15">
      <c r="A312" s="14"/>
      <c r="D312" s="15"/>
      <c r="E312" s="16"/>
      <c r="F312" s="16"/>
      <c r="G312" s="16"/>
      <c r="H312" s="17"/>
      <c r="I312" s="17"/>
      <c r="J312" s="17"/>
      <c r="K312" s="17"/>
    </row>
    <row r="313" spans="1:11" s="4" customFormat="1" ht="15" customHeight="1" x14ac:dyDescent="0.15">
      <c r="A313" s="14"/>
      <c r="D313" s="15"/>
      <c r="E313" s="16"/>
      <c r="F313" s="16"/>
      <c r="G313" s="16"/>
      <c r="H313" s="17"/>
      <c r="I313" s="17"/>
      <c r="J313" s="17"/>
      <c r="K313" s="17"/>
    </row>
    <row r="314" spans="1:11" s="4" customFormat="1" ht="15" customHeight="1" x14ac:dyDescent="0.15">
      <c r="A314" s="14"/>
      <c r="D314" s="15"/>
      <c r="E314" s="16"/>
      <c r="F314" s="16"/>
      <c r="G314" s="16"/>
      <c r="H314" s="17"/>
      <c r="I314" s="17"/>
      <c r="J314" s="17"/>
      <c r="K314" s="17"/>
    </row>
    <row r="315" spans="1:11" s="4" customFormat="1" ht="15" customHeight="1" x14ac:dyDescent="0.15">
      <c r="A315" s="14"/>
      <c r="D315" s="15"/>
      <c r="E315" s="16"/>
      <c r="F315" s="16"/>
      <c r="G315" s="16"/>
      <c r="H315" s="17"/>
      <c r="I315" s="17"/>
      <c r="J315" s="17"/>
      <c r="K315" s="17"/>
    </row>
    <row r="316" spans="1:11" s="4" customFormat="1" ht="15" customHeight="1" x14ac:dyDescent="0.15">
      <c r="A316" s="14"/>
      <c r="D316" s="15"/>
      <c r="E316" s="16"/>
      <c r="F316" s="16"/>
      <c r="G316" s="16"/>
      <c r="H316" s="17"/>
      <c r="I316" s="17"/>
      <c r="J316" s="17"/>
      <c r="K316" s="17"/>
    </row>
    <row r="317" spans="1:11" s="4" customFormat="1" ht="15" customHeight="1" x14ac:dyDescent="0.15">
      <c r="A317" s="14"/>
      <c r="D317" s="15"/>
      <c r="E317" s="16"/>
      <c r="F317" s="16"/>
      <c r="G317" s="16"/>
      <c r="H317" s="17"/>
      <c r="I317" s="17"/>
      <c r="J317" s="17"/>
      <c r="K317" s="17"/>
    </row>
    <row r="318" spans="1:11" s="4" customFormat="1" ht="15" customHeight="1" x14ac:dyDescent="0.15">
      <c r="A318" s="14"/>
      <c r="D318" s="15"/>
      <c r="E318" s="16"/>
      <c r="F318" s="16"/>
      <c r="G318" s="16"/>
      <c r="H318" s="17"/>
      <c r="I318" s="17"/>
      <c r="J318" s="17"/>
      <c r="K318" s="17"/>
    </row>
    <row r="319" spans="1:11" s="4" customFormat="1" ht="15" customHeight="1" x14ac:dyDescent="0.15">
      <c r="A319" s="14"/>
      <c r="D319" s="15"/>
      <c r="E319" s="16"/>
      <c r="F319" s="16"/>
      <c r="G319" s="16"/>
      <c r="H319" s="17"/>
      <c r="I319" s="17"/>
      <c r="J319" s="17"/>
      <c r="K319" s="17"/>
    </row>
    <row r="320" spans="1:11" s="4" customFormat="1" ht="15" customHeight="1" x14ac:dyDescent="0.15">
      <c r="A320" s="14"/>
      <c r="D320" s="15"/>
      <c r="E320" s="16"/>
      <c r="F320" s="16"/>
      <c r="G320" s="16"/>
      <c r="H320" s="17"/>
      <c r="I320" s="17"/>
      <c r="J320" s="17"/>
      <c r="K320" s="17"/>
    </row>
    <row r="321" spans="1:11" s="4" customFormat="1" ht="15" customHeight="1" x14ac:dyDescent="0.15">
      <c r="A321" s="14"/>
      <c r="D321" s="15"/>
      <c r="E321" s="16"/>
      <c r="F321" s="16"/>
      <c r="G321" s="16"/>
      <c r="H321" s="17"/>
      <c r="I321" s="17"/>
      <c r="J321" s="17"/>
      <c r="K321" s="17"/>
    </row>
    <row r="322" spans="1:11" s="4" customFormat="1" ht="15" customHeight="1" x14ac:dyDescent="0.15">
      <c r="A322" s="14"/>
      <c r="D322" s="15"/>
      <c r="E322" s="16"/>
      <c r="F322" s="16"/>
      <c r="G322" s="16"/>
      <c r="H322" s="17"/>
      <c r="I322" s="17"/>
      <c r="J322" s="17"/>
      <c r="K322" s="17"/>
    </row>
    <row r="323" spans="1:11" s="4" customFormat="1" ht="15" customHeight="1" x14ac:dyDescent="0.15">
      <c r="A323" s="14"/>
      <c r="D323" s="15"/>
      <c r="E323" s="16"/>
      <c r="F323" s="16"/>
      <c r="G323" s="16"/>
      <c r="H323" s="17"/>
      <c r="I323" s="17"/>
      <c r="J323" s="17"/>
      <c r="K323" s="17"/>
    </row>
    <row r="324" spans="1:11" s="4" customFormat="1" ht="15" customHeight="1" x14ac:dyDescent="0.15">
      <c r="A324" s="14"/>
      <c r="D324" s="15"/>
      <c r="E324" s="16"/>
      <c r="F324" s="16"/>
      <c r="G324" s="16"/>
      <c r="H324" s="17"/>
      <c r="I324" s="17"/>
      <c r="J324" s="17"/>
      <c r="K324" s="17"/>
    </row>
    <row r="325" spans="1:11" s="4" customFormat="1" ht="15" customHeight="1" x14ac:dyDescent="0.15">
      <c r="A325" s="14"/>
      <c r="D325" s="15"/>
      <c r="E325" s="16"/>
      <c r="F325" s="16"/>
      <c r="G325" s="16"/>
      <c r="H325" s="17"/>
      <c r="I325" s="17"/>
      <c r="J325" s="17"/>
      <c r="K325" s="17"/>
    </row>
    <row r="326" spans="1:11" s="4" customFormat="1" ht="15" customHeight="1" x14ac:dyDescent="0.15">
      <c r="A326" s="14"/>
      <c r="D326" s="15"/>
      <c r="E326" s="16"/>
      <c r="F326" s="16"/>
      <c r="G326" s="16"/>
      <c r="H326" s="17"/>
      <c r="I326" s="17"/>
      <c r="J326" s="17"/>
      <c r="K326" s="17"/>
    </row>
    <row r="327" spans="1:11" s="4" customFormat="1" ht="15" customHeight="1" x14ac:dyDescent="0.15">
      <c r="A327" s="14"/>
      <c r="D327" s="15"/>
      <c r="E327" s="16"/>
      <c r="F327" s="16"/>
      <c r="G327" s="16"/>
      <c r="H327" s="17"/>
      <c r="I327" s="17"/>
      <c r="J327" s="17"/>
      <c r="K327" s="17"/>
    </row>
    <row r="328" spans="1:11" s="4" customFormat="1" ht="15" customHeight="1" x14ac:dyDescent="0.15">
      <c r="A328" s="14"/>
      <c r="D328" s="15"/>
      <c r="E328" s="16"/>
      <c r="F328" s="16"/>
      <c r="G328" s="16"/>
      <c r="H328" s="17"/>
      <c r="I328" s="17"/>
      <c r="J328" s="17"/>
      <c r="K328" s="17"/>
    </row>
    <row r="329" spans="1:11" s="4" customFormat="1" ht="15" customHeight="1" x14ac:dyDescent="0.15">
      <c r="A329" s="14"/>
      <c r="D329" s="15"/>
      <c r="E329" s="16"/>
      <c r="F329" s="16"/>
      <c r="G329" s="16"/>
      <c r="H329" s="17"/>
      <c r="I329" s="17"/>
      <c r="J329" s="17"/>
      <c r="K329" s="17"/>
    </row>
    <row r="330" spans="1:11" s="4" customFormat="1" ht="15" customHeight="1" x14ac:dyDescent="0.15">
      <c r="A330" s="14"/>
      <c r="D330" s="15"/>
      <c r="E330" s="16"/>
      <c r="F330" s="16"/>
      <c r="G330" s="16"/>
      <c r="H330" s="17"/>
      <c r="I330" s="17"/>
      <c r="J330" s="17"/>
      <c r="K330" s="17"/>
    </row>
    <row r="331" spans="1:11" s="4" customFormat="1" ht="15" customHeight="1" x14ac:dyDescent="0.15">
      <c r="A331" s="14"/>
      <c r="D331" s="15"/>
      <c r="E331" s="16"/>
      <c r="F331" s="16"/>
      <c r="G331" s="16"/>
      <c r="H331" s="17"/>
      <c r="I331" s="17"/>
      <c r="J331" s="17"/>
      <c r="K331" s="17"/>
    </row>
    <row r="332" spans="1:11" s="4" customFormat="1" ht="15" customHeight="1" x14ac:dyDescent="0.15">
      <c r="A332" s="14"/>
      <c r="D332" s="15"/>
      <c r="E332" s="16"/>
      <c r="F332" s="16"/>
      <c r="G332" s="16"/>
      <c r="H332" s="17"/>
      <c r="I332" s="17"/>
      <c r="J332" s="17"/>
      <c r="K332" s="17"/>
    </row>
    <row r="333" spans="1:11" s="4" customFormat="1" ht="15" customHeight="1" x14ac:dyDescent="0.15">
      <c r="A333" s="14"/>
      <c r="D333" s="15"/>
      <c r="E333" s="16"/>
      <c r="F333" s="16"/>
      <c r="G333" s="16"/>
      <c r="H333" s="17"/>
      <c r="I333" s="17"/>
      <c r="J333" s="17"/>
      <c r="K333" s="17"/>
    </row>
    <row r="334" spans="1:11" s="4" customFormat="1" ht="15" customHeight="1" x14ac:dyDescent="0.15">
      <c r="A334" s="14"/>
      <c r="D334" s="15"/>
      <c r="E334" s="16"/>
      <c r="F334" s="16"/>
      <c r="G334" s="16"/>
      <c r="H334" s="17"/>
      <c r="I334" s="17"/>
      <c r="J334" s="17"/>
      <c r="K334" s="17"/>
    </row>
    <row r="335" spans="1:11" s="4" customFormat="1" ht="15" customHeight="1" x14ac:dyDescent="0.15">
      <c r="A335" s="14"/>
      <c r="D335" s="15"/>
      <c r="E335" s="16"/>
      <c r="F335" s="16"/>
      <c r="G335" s="16"/>
      <c r="H335" s="17"/>
      <c r="I335" s="17"/>
      <c r="J335" s="17"/>
      <c r="K335" s="17"/>
    </row>
    <row r="336" spans="1:11" s="4" customFormat="1" ht="15" customHeight="1" x14ac:dyDescent="0.15">
      <c r="A336" s="14"/>
      <c r="D336" s="15"/>
      <c r="E336" s="16"/>
      <c r="F336" s="16"/>
      <c r="G336" s="16"/>
      <c r="H336" s="17"/>
      <c r="I336" s="17"/>
      <c r="J336" s="17"/>
      <c r="K336" s="17"/>
    </row>
    <row r="337" spans="1:11" s="4" customFormat="1" ht="15" customHeight="1" x14ac:dyDescent="0.15">
      <c r="A337" s="14"/>
      <c r="D337" s="15"/>
      <c r="E337" s="16"/>
      <c r="F337" s="16"/>
      <c r="G337" s="16"/>
      <c r="H337" s="17"/>
      <c r="I337" s="17"/>
      <c r="J337" s="17"/>
      <c r="K337" s="17"/>
    </row>
    <row r="338" spans="1:11" s="4" customFormat="1" ht="15" customHeight="1" x14ac:dyDescent="0.15">
      <c r="A338" s="14"/>
      <c r="D338" s="15"/>
      <c r="E338" s="16"/>
      <c r="F338" s="16"/>
      <c r="G338" s="16"/>
      <c r="H338" s="17"/>
      <c r="I338" s="17"/>
      <c r="J338" s="17"/>
      <c r="K338" s="17"/>
    </row>
    <row r="339" spans="1:11" s="4" customFormat="1" ht="15" customHeight="1" x14ac:dyDescent="0.15">
      <c r="A339" s="14"/>
      <c r="D339" s="15"/>
      <c r="E339" s="16"/>
      <c r="F339" s="16"/>
      <c r="G339" s="16"/>
      <c r="H339" s="17"/>
      <c r="I339" s="17"/>
      <c r="J339" s="17"/>
      <c r="K339" s="17"/>
    </row>
    <row r="340" spans="1:11" s="4" customFormat="1" ht="15" customHeight="1" x14ac:dyDescent="0.15">
      <c r="A340" s="14"/>
      <c r="D340" s="15"/>
      <c r="E340" s="16"/>
      <c r="F340" s="16"/>
      <c r="G340" s="16"/>
      <c r="H340" s="17"/>
      <c r="I340" s="17"/>
      <c r="J340" s="17"/>
      <c r="K340" s="17"/>
    </row>
    <row r="341" spans="1:11" s="4" customFormat="1" ht="15" customHeight="1" x14ac:dyDescent="0.15">
      <c r="A341" s="14"/>
      <c r="D341" s="15"/>
      <c r="E341" s="16"/>
      <c r="F341" s="16"/>
      <c r="G341" s="16"/>
      <c r="H341" s="17"/>
      <c r="I341" s="17"/>
      <c r="J341" s="17"/>
      <c r="K341" s="17"/>
    </row>
    <row r="342" spans="1:11" s="4" customFormat="1" ht="15" customHeight="1" x14ac:dyDescent="0.15">
      <c r="A342" s="14"/>
      <c r="D342" s="15"/>
      <c r="E342" s="16"/>
      <c r="F342" s="16"/>
      <c r="G342" s="16"/>
      <c r="H342" s="17"/>
      <c r="I342" s="17"/>
      <c r="J342" s="17"/>
      <c r="K342" s="17"/>
    </row>
    <row r="343" spans="1:11" s="4" customFormat="1" ht="15" customHeight="1" x14ac:dyDescent="0.15">
      <c r="A343" s="14"/>
      <c r="D343" s="15"/>
      <c r="E343" s="16"/>
      <c r="F343" s="16"/>
      <c r="G343" s="16"/>
      <c r="H343" s="17"/>
      <c r="I343" s="17"/>
      <c r="J343" s="17"/>
      <c r="K343" s="17"/>
    </row>
    <row r="344" spans="1:11" s="4" customFormat="1" ht="15" customHeight="1" x14ac:dyDescent="0.15">
      <c r="A344" s="14"/>
      <c r="D344" s="15"/>
      <c r="E344" s="16"/>
      <c r="F344" s="16"/>
      <c r="G344" s="16"/>
      <c r="H344" s="17"/>
      <c r="I344" s="17"/>
      <c r="J344" s="17"/>
      <c r="K344" s="17"/>
    </row>
    <row r="345" spans="1:11" s="4" customFormat="1" ht="15" customHeight="1" x14ac:dyDescent="0.15">
      <c r="A345" s="14"/>
      <c r="D345" s="15"/>
      <c r="E345" s="16"/>
      <c r="F345" s="16"/>
      <c r="G345" s="16"/>
      <c r="H345" s="17"/>
      <c r="I345" s="17"/>
      <c r="J345" s="17"/>
      <c r="K345" s="17"/>
    </row>
    <row r="346" spans="1:11" s="4" customFormat="1" ht="15" customHeight="1" x14ac:dyDescent="0.15">
      <c r="A346" s="14"/>
      <c r="D346" s="15"/>
      <c r="E346" s="16"/>
      <c r="F346" s="16"/>
      <c r="G346" s="16"/>
      <c r="H346" s="17"/>
      <c r="I346" s="17"/>
      <c r="J346" s="17"/>
      <c r="K346" s="17"/>
    </row>
    <row r="347" spans="1:11" s="4" customFormat="1" ht="15" customHeight="1" x14ac:dyDescent="0.15">
      <c r="A347" s="14"/>
      <c r="D347" s="15"/>
      <c r="E347" s="16"/>
      <c r="F347" s="16"/>
      <c r="G347" s="16"/>
      <c r="H347" s="17"/>
      <c r="I347" s="17"/>
      <c r="J347" s="17"/>
      <c r="K347" s="17"/>
    </row>
    <row r="348" spans="1:11" s="4" customFormat="1" ht="15" customHeight="1" x14ac:dyDescent="0.15">
      <c r="A348" s="14"/>
      <c r="D348" s="15"/>
      <c r="E348" s="16"/>
      <c r="F348" s="16"/>
      <c r="G348" s="16"/>
      <c r="H348" s="17"/>
      <c r="I348" s="17"/>
      <c r="J348" s="17"/>
      <c r="K348" s="17"/>
    </row>
    <row r="349" spans="1:11" s="4" customFormat="1" ht="15" customHeight="1" x14ac:dyDescent="0.15">
      <c r="A349" s="14"/>
      <c r="D349" s="15"/>
      <c r="E349" s="16"/>
      <c r="F349" s="16"/>
      <c r="G349" s="16"/>
      <c r="H349" s="17"/>
      <c r="I349" s="17"/>
      <c r="J349" s="17"/>
      <c r="K349" s="17"/>
    </row>
    <row r="350" spans="1:11" s="4" customFormat="1" ht="15" customHeight="1" x14ac:dyDescent="0.15">
      <c r="A350" s="14"/>
      <c r="D350" s="15"/>
      <c r="E350" s="16"/>
      <c r="F350" s="16"/>
      <c r="G350" s="16"/>
      <c r="H350" s="17"/>
      <c r="I350" s="17"/>
      <c r="J350" s="17"/>
      <c r="K350" s="17"/>
    </row>
    <row r="351" spans="1:11" s="4" customFormat="1" ht="15" customHeight="1" x14ac:dyDescent="0.15">
      <c r="A351" s="14"/>
      <c r="D351" s="15"/>
      <c r="E351" s="16"/>
      <c r="F351" s="16"/>
      <c r="G351" s="16"/>
      <c r="H351" s="17"/>
      <c r="I351" s="17"/>
      <c r="J351" s="17"/>
      <c r="K351" s="17"/>
    </row>
    <row r="352" spans="1:11" s="4" customFormat="1" ht="15" customHeight="1" x14ac:dyDescent="0.15">
      <c r="A352" s="14"/>
      <c r="D352" s="15"/>
      <c r="E352" s="16"/>
      <c r="F352" s="16"/>
      <c r="G352" s="16"/>
      <c r="H352" s="17"/>
      <c r="I352" s="17"/>
      <c r="J352" s="17"/>
      <c r="K352" s="17"/>
    </row>
    <row r="353" spans="1:11" s="4" customFormat="1" ht="15" customHeight="1" x14ac:dyDescent="0.15">
      <c r="A353" s="14"/>
      <c r="D353" s="15"/>
      <c r="E353" s="16"/>
      <c r="F353" s="16"/>
      <c r="G353" s="16"/>
      <c r="H353" s="17"/>
      <c r="I353" s="17"/>
      <c r="J353" s="17"/>
      <c r="K353" s="17"/>
    </row>
    <row r="354" spans="1:11" s="4" customFormat="1" ht="15" customHeight="1" x14ac:dyDescent="0.15">
      <c r="A354" s="14"/>
      <c r="D354" s="15"/>
      <c r="E354" s="16"/>
      <c r="F354" s="16"/>
      <c r="G354" s="16"/>
      <c r="H354" s="17"/>
      <c r="I354" s="17"/>
      <c r="J354" s="17"/>
      <c r="K354" s="17"/>
    </row>
    <row r="355" spans="1:11" s="4" customFormat="1" ht="15" customHeight="1" x14ac:dyDescent="0.15">
      <c r="A355" s="14"/>
      <c r="D355" s="15"/>
      <c r="E355" s="16"/>
      <c r="F355" s="16"/>
      <c r="G355" s="16"/>
      <c r="H355" s="17"/>
      <c r="I355" s="17"/>
      <c r="J355" s="17"/>
      <c r="K355" s="17"/>
    </row>
    <row r="356" spans="1:11" s="4" customFormat="1" ht="15" customHeight="1" x14ac:dyDescent="0.15">
      <c r="A356" s="14"/>
      <c r="D356" s="15"/>
      <c r="E356" s="16"/>
      <c r="F356" s="16"/>
      <c r="G356" s="16"/>
      <c r="H356" s="17"/>
      <c r="I356" s="17"/>
      <c r="J356" s="17"/>
      <c r="K356" s="17"/>
    </row>
    <row r="357" spans="1:11" s="4" customFormat="1" ht="15" customHeight="1" x14ac:dyDescent="0.15">
      <c r="A357" s="14"/>
      <c r="D357" s="15"/>
      <c r="E357" s="16"/>
      <c r="F357" s="16"/>
      <c r="G357" s="16"/>
      <c r="H357" s="17"/>
      <c r="I357" s="17"/>
      <c r="J357" s="17"/>
      <c r="K357" s="17"/>
    </row>
    <row r="358" spans="1:11" s="4" customFormat="1" ht="15" customHeight="1" x14ac:dyDescent="0.15">
      <c r="A358" s="14"/>
      <c r="D358" s="15"/>
      <c r="E358" s="16"/>
      <c r="F358" s="16"/>
      <c r="G358" s="16"/>
      <c r="H358" s="17"/>
      <c r="I358" s="17"/>
      <c r="J358" s="17"/>
      <c r="K358" s="17"/>
    </row>
    <row r="359" spans="1:11" s="4" customFormat="1" ht="15" customHeight="1" x14ac:dyDescent="0.15">
      <c r="A359" s="14"/>
      <c r="D359" s="15"/>
      <c r="E359" s="16"/>
      <c r="F359" s="16"/>
      <c r="G359" s="16"/>
      <c r="H359" s="17"/>
      <c r="I359" s="17"/>
      <c r="J359" s="17"/>
      <c r="K359" s="17"/>
    </row>
    <row r="360" spans="1:11" ht="15" customHeight="1" x14ac:dyDescent="0.15"/>
    <row r="361" spans="1:11" ht="15" customHeight="1" x14ac:dyDescent="0.15"/>
    <row r="362" spans="1:11" ht="15" customHeight="1" x14ac:dyDescent="0.15"/>
    <row r="363" spans="1:11" ht="15" customHeight="1" x14ac:dyDescent="0.15"/>
    <row r="364" spans="1:11" ht="15" customHeight="1" x14ac:dyDescent="0.15"/>
    <row r="365" spans="1:11" ht="15" customHeight="1" x14ac:dyDescent="0.15"/>
    <row r="366" spans="1:11" ht="15" customHeight="1" x14ac:dyDescent="0.15"/>
    <row r="367" spans="1:11" ht="15" customHeight="1" x14ac:dyDescent="0.15"/>
    <row r="368" spans="1:11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</sheetData>
  <autoFilter ref="A4:W209" xr:uid="{A6B39A34-4EEF-4CD1-AFB1-03ED63059D04}"/>
  <mergeCells count="12">
    <mergeCell ref="M2:M4"/>
    <mergeCell ref="N2:R2"/>
    <mergeCell ref="Q3:R3"/>
    <mergeCell ref="A2:A4"/>
    <mergeCell ref="B2:B4"/>
    <mergeCell ref="E2:K2"/>
    <mergeCell ref="F3:H3"/>
    <mergeCell ref="I3:K3"/>
    <mergeCell ref="D2:D4"/>
    <mergeCell ref="C2:C4"/>
    <mergeCell ref="L2:L4"/>
    <mergeCell ref="N3:P3"/>
  </mergeCells>
  <phoneticPr fontId="2"/>
  <dataValidations count="2">
    <dataValidation imeMode="on" allowBlank="1" showInputMessage="1" showErrorMessage="1" sqref="D183 D186:D189 D5:D174 D180:D181 D192:D195" xr:uid="{00000000-0002-0000-0500-000000000000}"/>
    <dataValidation type="list" allowBlank="1" showInputMessage="1" showErrorMessage="1" sqref="Q5:Q203 L5:L203 N5:O203" xr:uid="{00000000-0002-0000-0500-000001000000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5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平均工賃（月額）</vt:lpstr>
      <vt:lpstr>平均工賃（時間額）</vt:lpstr>
      <vt:lpstr>施設数</vt:lpstr>
      <vt:lpstr>就労Ａ型（雇用型）</vt:lpstr>
      <vt:lpstr>就労Ａ型（非雇用型）</vt:lpstr>
      <vt:lpstr>就労B型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201op</cp:lastModifiedBy>
  <cp:lastPrinted>2023-01-25T00:48:32Z</cp:lastPrinted>
  <dcterms:created xsi:type="dcterms:W3CDTF">2006-12-11T05:48:40Z</dcterms:created>
  <dcterms:modified xsi:type="dcterms:W3CDTF">2023-01-25T00:50:52Z</dcterms:modified>
</cp:coreProperties>
</file>