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3.60.73\障害福祉事業g-共有\★2019(H31)～障害福祉事業者G共有\(こう)工賃向上関係\R7\03_工賃実績報告\08_公表\HP掲載\"/>
    </mc:Choice>
  </mc:AlternateContent>
  <xr:revisionPtr revIDLastSave="0" documentId="13_ncr:1_{B21D2699-58CA-4B2B-864B-B255A6E59012}" xr6:coauthVersionLast="47" xr6:coauthVersionMax="47" xr10:uidLastSave="{00000000-0000-0000-0000-000000000000}"/>
  <bookViews>
    <workbookView xWindow="20370" yWindow="-120" windowWidth="29040" windowHeight="15720" tabRatio="726" xr2:uid="{00000000-000D-0000-FFFF-FFFF00000000}"/>
  </bookViews>
  <sheets>
    <sheet name="平均工賃（月額）" sheetId="66" r:id="rId1"/>
    <sheet name="平均工賃（時間額）" sheetId="76" state="hidden" r:id="rId2"/>
    <sheet name="平均賃金（時間額）" sheetId="88" r:id="rId3"/>
    <sheet name="施設数" sheetId="60" r:id="rId4"/>
    <sheet name="就労Ａ型（雇用型）" sheetId="73" r:id="rId5"/>
    <sheet name="就労A型（非雇用型）" sheetId="86" r:id="rId6"/>
    <sheet name="就労B型" sheetId="89" r:id="rId7"/>
  </sheets>
  <definedNames>
    <definedName name="_20030502_daicho_saishin" localSheetId="4">#REF!</definedName>
    <definedName name="_20030502_daicho_saishin" localSheetId="5">#REF!</definedName>
    <definedName name="_20030502_daicho_saishin" localSheetId="6">#REF!</definedName>
    <definedName name="_xlnm._FilterDatabase" localSheetId="4" hidden="1">'就労Ａ型（雇用型）'!$A$4:$AC$78</definedName>
    <definedName name="_xlnm._FilterDatabase" localSheetId="5" hidden="1">'就労A型（非雇用型）'!$A$4:$AB$4</definedName>
    <definedName name="_xlnm._FilterDatabase" localSheetId="6" hidden="1">就労B型!$A$4:$AF$4</definedName>
    <definedName name="_xlnm.Print_Area" localSheetId="4">'就労Ａ型（雇用型）'!$B$1:$AA$78</definedName>
    <definedName name="_xlnm.Print_Area" localSheetId="5">'就労A型（非雇用型）'!$A$1:$AA$172</definedName>
    <definedName name="_xlnm.Print_Area" localSheetId="6">就労B型!$B$1:$AA$295</definedName>
    <definedName name="_xlnm.Print_Titles" localSheetId="4">'就労Ａ型（雇用型）'!$B:$G,'就労Ａ型（雇用型）'!$1:$4</definedName>
    <definedName name="_xlnm.Print_Titles" localSheetId="5">'就労A型（非雇用型）'!$B:$G,'就労A型（非雇用型）'!$1:$4</definedName>
    <definedName name="_xlnm.Print_Titles" localSheetId="6">就労B型!$B:$G,就労B型!$1:$4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3" i="73" l="1"/>
  <c r="N35" i="73"/>
  <c r="K35" i="73"/>
  <c r="L219" i="89"/>
  <c r="L24" i="89"/>
  <c r="N24" i="89" s="1"/>
  <c r="L23" i="89"/>
  <c r="N23" i="89" s="1"/>
  <c r="L22" i="89"/>
  <c r="N22" i="89" s="1"/>
  <c r="L21" i="89"/>
  <c r="N21" i="89" s="1"/>
  <c r="L20" i="89"/>
  <c r="N20" i="89" s="1"/>
  <c r="L19" i="89"/>
  <c r="N19" i="89" s="1"/>
  <c r="L18" i="89"/>
  <c r="N18" i="89" s="1"/>
  <c r="L17" i="89"/>
  <c r="N17" i="89" s="1"/>
  <c r="L16" i="89"/>
  <c r="N16" i="89" s="1"/>
  <c r="L15" i="89"/>
  <c r="N15" i="89" s="1"/>
  <c r="L14" i="89"/>
  <c r="N14" i="89" s="1"/>
  <c r="L13" i="89"/>
  <c r="N13" i="89" s="1"/>
  <c r="L12" i="89"/>
  <c r="N12" i="89" s="1"/>
  <c r="L11" i="89"/>
  <c r="N11" i="89" s="1"/>
  <c r="L10" i="89"/>
  <c r="N10" i="89" s="1"/>
  <c r="L9" i="89"/>
  <c r="N9" i="89" s="1"/>
  <c r="L8" i="89"/>
  <c r="N8" i="89" s="1"/>
  <c r="L7" i="89"/>
  <c r="N7" i="89" s="1"/>
  <c r="D289" i="89"/>
  <c r="D290" i="89"/>
  <c r="D291" i="89"/>
  <c r="L283" i="89"/>
  <c r="N283" i="89" s="1"/>
  <c r="L282" i="89"/>
  <c r="N282" i="89" s="1"/>
  <c r="L281" i="89"/>
  <c r="N281" i="89" s="1"/>
  <c r="L280" i="89"/>
  <c r="N280" i="89" s="1"/>
  <c r="L279" i="89"/>
  <c r="N279" i="89" s="1"/>
  <c r="L278" i="89"/>
  <c r="N278" i="89" s="1"/>
  <c r="L277" i="89"/>
  <c r="N277" i="89" s="1"/>
  <c r="L276" i="89"/>
  <c r="N276" i="89" s="1"/>
  <c r="L275" i="89"/>
  <c r="N275" i="89" s="1"/>
  <c r="L274" i="89"/>
  <c r="N274" i="89" s="1"/>
  <c r="L273" i="89"/>
  <c r="N273" i="89" s="1"/>
  <c r="L272" i="89"/>
  <c r="N272" i="89" s="1"/>
  <c r="L271" i="89"/>
  <c r="N271" i="89" s="1"/>
  <c r="L270" i="89"/>
  <c r="N270" i="89" s="1"/>
  <c r="L269" i="89"/>
  <c r="N269" i="89" s="1"/>
  <c r="L268" i="89"/>
  <c r="N268" i="89" s="1"/>
  <c r="L267" i="89"/>
  <c r="N267" i="89" s="1"/>
  <c r="L266" i="89"/>
  <c r="N266" i="89" s="1"/>
  <c r="L265" i="89"/>
  <c r="N265" i="89" s="1"/>
  <c r="L264" i="89"/>
  <c r="N264" i="89" s="1"/>
  <c r="L263" i="89"/>
  <c r="N263" i="89" s="1"/>
  <c r="L262" i="89"/>
  <c r="N262" i="89" s="1"/>
  <c r="L261" i="89"/>
  <c r="N261" i="89" s="1"/>
  <c r="L260" i="89"/>
  <c r="N260" i="89" s="1"/>
  <c r="L259" i="89"/>
  <c r="N259" i="89" s="1"/>
  <c r="L258" i="89"/>
  <c r="N258" i="89" s="1"/>
  <c r="L257" i="89"/>
  <c r="N257" i="89" s="1"/>
  <c r="L256" i="89"/>
  <c r="N256" i="89" s="1"/>
  <c r="L255" i="89"/>
  <c r="N255" i="89" s="1"/>
  <c r="L254" i="89"/>
  <c r="N254" i="89" s="1"/>
  <c r="L253" i="89"/>
  <c r="N253" i="89" s="1"/>
  <c r="L252" i="89"/>
  <c r="N252" i="89" s="1"/>
  <c r="L251" i="89"/>
  <c r="N251" i="89" s="1"/>
  <c r="L250" i="89"/>
  <c r="N250" i="89" s="1"/>
  <c r="L249" i="89"/>
  <c r="N249" i="89" s="1"/>
  <c r="L248" i="89"/>
  <c r="N248" i="89" s="1"/>
  <c r="L247" i="89"/>
  <c r="N247" i="89" s="1"/>
  <c r="L246" i="89"/>
  <c r="N246" i="89" s="1"/>
  <c r="L245" i="89"/>
  <c r="N245" i="89" s="1"/>
  <c r="L244" i="89"/>
  <c r="N244" i="89" s="1"/>
  <c r="L243" i="89"/>
  <c r="N243" i="89" s="1"/>
  <c r="L242" i="89"/>
  <c r="N242" i="89" s="1"/>
  <c r="L241" i="89"/>
  <c r="N241" i="89" s="1"/>
  <c r="L240" i="89"/>
  <c r="N240" i="89" s="1"/>
  <c r="L239" i="89"/>
  <c r="N239" i="89" s="1"/>
  <c r="L238" i="89"/>
  <c r="N238" i="89" s="1"/>
  <c r="L237" i="89"/>
  <c r="N237" i="89" s="1"/>
  <c r="L236" i="89"/>
  <c r="N236" i="89" s="1"/>
  <c r="L235" i="89"/>
  <c r="N235" i="89" s="1"/>
  <c r="L234" i="89"/>
  <c r="N234" i="89" s="1"/>
  <c r="L233" i="89"/>
  <c r="N233" i="89" s="1"/>
  <c r="L232" i="89"/>
  <c r="N232" i="89" s="1"/>
  <c r="L231" i="89"/>
  <c r="N231" i="89" s="1"/>
  <c r="L230" i="89"/>
  <c r="N230" i="89" s="1"/>
  <c r="L229" i="89"/>
  <c r="N229" i="89" s="1"/>
  <c r="L228" i="89"/>
  <c r="N228" i="89" s="1"/>
  <c r="L227" i="89"/>
  <c r="N227" i="89" s="1"/>
  <c r="L226" i="89"/>
  <c r="N226" i="89" s="1"/>
  <c r="L225" i="89"/>
  <c r="N225" i="89" s="1"/>
  <c r="L224" i="89"/>
  <c r="N224" i="89" s="1"/>
  <c r="L223" i="89"/>
  <c r="N223" i="89" s="1"/>
  <c r="L222" i="89"/>
  <c r="N222" i="89" s="1"/>
  <c r="L221" i="89"/>
  <c r="N221" i="89" s="1"/>
  <c r="L220" i="89"/>
  <c r="N220" i="89" s="1"/>
  <c r="N219" i="89"/>
  <c r="L218" i="89"/>
  <c r="N218" i="89" s="1"/>
  <c r="L217" i="89"/>
  <c r="N217" i="89" s="1"/>
  <c r="L216" i="89"/>
  <c r="N216" i="89" s="1"/>
  <c r="L215" i="89"/>
  <c r="N215" i="89" s="1"/>
  <c r="L214" i="89"/>
  <c r="N214" i="89" s="1"/>
  <c r="L213" i="89"/>
  <c r="N213" i="89" s="1"/>
  <c r="L212" i="89"/>
  <c r="N212" i="89" s="1"/>
  <c r="L211" i="89"/>
  <c r="N211" i="89" s="1"/>
  <c r="L210" i="89"/>
  <c r="N210" i="89" s="1"/>
  <c r="L209" i="89"/>
  <c r="N209" i="89" s="1"/>
  <c r="L208" i="89"/>
  <c r="N208" i="89" s="1"/>
  <c r="L207" i="89"/>
  <c r="N207" i="89" s="1"/>
  <c r="L206" i="89"/>
  <c r="N206" i="89" s="1"/>
  <c r="L205" i="89"/>
  <c r="N205" i="89" s="1"/>
  <c r="L204" i="89"/>
  <c r="N204" i="89" s="1"/>
  <c r="L203" i="89"/>
  <c r="N203" i="89" s="1"/>
  <c r="L202" i="89"/>
  <c r="N202" i="89" s="1"/>
  <c r="L201" i="89"/>
  <c r="N201" i="89" s="1"/>
  <c r="L200" i="89"/>
  <c r="N200" i="89" s="1"/>
  <c r="L199" i="89"/>
  <c r="N199" i="89" s="1"/>
  <c r="L198" i="89"/>
  <c r="N198" i="89" s="1"/>
  <c r="L197" i="89"/>
  <c r="N197" i="89" s="1"/>
  <c r="L196" i="89"/>
  <c r="N196" i="89" s="1"/>
  <c r="L195" i="89"/>
  <c r="N195" i="89" s="1"/>
  <c r="L194" i="89"/>
  <c r="N194" i="89" s="1"/>
  <c r="L193" i="89"/>
  <c r="N193" i="89" s="1"/>
  <c r="L192" i="89"/>
  <c r="N192" i="89" s="1"/>
  <c r="L191" i="89"/>
  <c r="N191" i="89" s="1"/>
  <c r="L190" i="89"/>
  <c r="N190" i="89" s="1"/>
  <c r="L189" i="89"/>
  <c r="N189" i="89" s="1"/>
  <c r="L188" i="89"/>
  <c r="N188" i="89" s="1"/>
  <c r="L187" i="89"/>
  <c r="N187" i="89" s="1"/>
  <c r="L186" i="89"/>
  <c r="N186" i="89" s="1"/>
  <c r="L185" i="89"/>
  <c r="N185" i="89" s="1"/>
  <c r="L184" i="89"/>
  <c r="N184" i="89" s="1"/>
  <c r="L183" i="89"/>
  <c r="N183" i="89" s="1"/>
  <c r="L182" i="89"/>
  <c r="N182" i="89" s="1"/>
  <c r="L181" i="89"/>
  <c r="N181" i="89" s="1"/>
  <c r="L180" i="89"/>
  <c r="N180" i="89" s="1"/>
  <c r="L179" i="89"/>
  <c r="N179" i="89" s="1"/>
  <c r="L178" i="89"/>
  <c r="N178" i="89" s="1"/>
  <c r="N37" i="73"/>
  <c r="K37" i="73"/>
  <c r="N36" i="73"/>
  <c r="K36" i="73"/>
  <c r="N34" i="73"/>
  <c r="K34" i="73"/>
  <c r="N33" i="73"/>
  <c r="K33" i="73"/>
  <c r="N32" i="73"/>
  <c r="K32" i="73"/>
  <c r="N31" i="73"/>
  <c r="K31" i="73"/>
  <c r="N30" i="73"/>
  <c r="K30" i="73"/>
  <c r="N29" i="73"/>
  <c r="K29" i="73"/>
  <c r="N28" i="73"/>
  <c r="K28" i="73"/>
  <c r="N27" i="73"/>
  <c r="K27" i="73"/>
  <c r="N26" i="73"/>
  <c r="K26" i="73"/>
  <c r="N25" i="73"/>
  <c r="K25" i="73"/>
  <c r="N24" i="73"/>
  <c r="K24" i="73"/>
  <c r="N23" i="73"/>
  <c r="K23" i="73"/>
  <c r="N22" i="73"/>
  <c r="K22" i="73"/>
  <c r="N21" i="73"/>
  <c r="K21" i="73"/>
  <c r="N20" i="73"/>
  <c r="K20" i="73"/>
  <c r="N19" i="73"/>
  <c r="K19" i="73"/>
  <c r="N18" i="73"/>
  <c r="K18" i="73"/>
  <c r="N17" i="73"/>
  <c r="K17" i="73"/>
  <c r="N16" i="73"/>
  <c r="K16" i="73"/>
  <c r="N15" i="73"/>
  <c r="K15" i="73"/>
  <c r="N14" i="73"/>
  <c r="K14" i="73"/>
  <c r="N13" i="73"/>
  <c r="K13" i="73"/>
  <c r="N11" i="73"/>
  <c r="K11" i="73"/>
  <c r="N10" i="73"/>
  <c r="K10" i="73"/>
  <c r="N9" i="73"/>
  <c r="K9" i="73"/>
  <c r="N8" i="73"/>
  <c r="K8" i="73"/>
  <c r="N7" i="73"/>
  <c r="K7" i="73"/>
  <c r="J166" i="86"/>
  <c r="D171" i="86"/>
  <c r="D170" i="86"/>
  <c r="D169" i="86"/>
  <c r="H168" i="86"/>
  <c r="D168" i="86"/>
  <c r="D167" i="86"/>
  <c r="M166" i="86"/>
  <c r="M167" i="86" s="1"/>
  <c r="K166" i="86"/>
  <c r="K167" i="86" s="1"/>
  <c r="I166" i="86"/>
  <c r="H166" i="86"/>
  <c r="G166" i="86"/>
  <c r="D166" i="86"/>
  <c r="D172" i="86" l="1"/>
  <c r="L166" i="86"/>
  <c r="N167" i="86" s="1"/>
  <c r="M73" i="73"/>
  <c r="I73" i="73"/>
  <c r="K73" i="73" s="1"/>
  <c r="H75" i="73"/>
  <c r="H73" i="73"/>
  <c r="G73" i="73"/>
  <c r="D78" i="73"/>
  <c r="D77" i="73"/>
  <c r="D76" i="73"/>
  <c r="D75" i="73"/>
  <c r="D74" i="73"/>
  <c r="K5" i="73"/>
  <c r="K289" i="89"/>
  <c r="K290" i="89" s="1"/>
  <c r="D294" i="89"/>
  <c r="D293" i="89"/>
  <c r="D292" i="89"/>
  <c r="H291" i="89"/>
  <c r="M289" i="89"/>
  <c r="M290" i="89" s="1"/>
  <c r="J289" i="89"/>
  <c r="I289" i="89"/>
  <c r="H289" i="89"/>
  <c r="G289" i="89"/>
  <c r="L288" i="89"/>
  <c r="N288" i="89" s="1"/>
  <c r="L287" i="89"/>
  <c r="N287" i="89" s="1"/>
  <c r="L286" i="89"/>
  <c r="N286" i="89" s="1"/>
  <c r="L285" i="89"/>
  <c r="N285" i="89" s="1"/>
  <c r="L284" i="89"/>
  <c r="N284" i="89" s="1"/>
  <c r="L177" i="89"/>
  <c r="N177" i="89" s="1"/>
  <c r="L176" i="89"/>
  <c r="N176" i="89" s="1"/>
  <c r="L175" i="89"/>
  <c r="N175" i="89" s="1"/>
  <c r="L174" i="89"/>
  <c r="N174" i="89" s="1"/>
  <c r="L173" i="89"/>
  <c r="N173" i="89" s="1"/>
  <c r="L172" i="89"/>
  <c r="N172" i="89" s="1"/>
  <c r="L171" i="89"/>
  <c r="N171" i="89" s="1"/>
  <c r="L170" i="89"/>
  <c r="N170" i="89" s="1"/>
  <c r="L169" i="89"/>
  <c r="N169" i="89" s="1"/>
  <c r="L168" i="89"/>
  <c r="N168" i="89" s="1"/>
  <c r="L167" i="89"/>
  <c r="N167" i="89" s="1"/>
  <c r="L166" i="89"/>
  <c r="N166" i="89" s="1"/>
  <c r="L165" i="89"/>
  <c r="N165" i="89" s="1"/>
  <c r="L164" i="89"/>
  <c r="N164" i="89" s="1"/>
  <c r="L163" i="89"/>
  <c r="N163" i="89" s="1"/>
  <c r="L162" i="89"/>
  <c r="N162" i="89" s="1"/>
  <c r="L161" i="89"/>
  <c r="N161" i="89" s="1"/>
  <c r="L160" i="89"/>
  <c r="N160" i="89" s="1"/>
  <c r="L159" i="89"/>
  <c r="N159" i="89" s="1"/>
  <c r="L158" i="89"/>
  <c r="N158" i="89" s="1"/>
  <c r="L157" i="89"/>
  <c r="N157" i="89" s="1"/>
  <c r="L156" i="89"/>
  <c r="N156" i="89" s="1"/>
  <c r="L155" i="89"/>
  <c r="N155" i="89" s="1"/>
  <c r="L154" i="89"/>
  <c r="N154" i="89" s="1"/>
  <c r="L153" i="89"/>
  <c r="N153" i="89" s="1"/>
  <c r="L152" i="89"/>
  <c r="N152" i="89" s="1"/>
  <c r="L151" i="89"/>
  <c r="N151" i="89" s="1"/>
  <c r="L150" i="89"/>
  <c r="N150" i="89" s="1"/>
  <c r="L149" i="89"/>
  <c r="N149" i="89" s="1"/>
  <c r="L148" i="89"/>
  <c r="N148" i="89" s="1"/>
  <c r="L147" i="89"/>
  <c r="N147" i="89" s="1"/>
  <c r="L146" i="89"/>
  <c r="N146" i="89" s="1"/>
  <c r="L145" i="89"/>
  <c r="N145" i="89" s="1"/>
  <c r="L144" i="89"/>
  <c r="N144" i="89" s="1"/>
  <c r="L143" i="89"/>
  <c r="N143" i="89" s="1"/>
  <c r="L142" i="89"/>
  <c r="N142" i="89" s="1"/>
  <c r="L141" i="89"/>
  <c r="N141" i="89" s="1"/>
  <c r="L140" i="89"/>
  <c r="N140" i="89" s="1"/>
  <c r="L139" i="89"/>
  <c r="N139" i="89" s="1"/>
  <c r="L138" i="89"/>
  <c r="N138" i="89" s="1"/>
  <c r="L137" i="89"/>
  <c r="N137" i="89" s="1"/>
  <c r="L136" i="89"/>
  <c r="N136" i="89" s="1"/>
  <c r="L135" i="89"/>
  <c r="N135" i="89" s="1"/>
  <c r="L134" i="89"/>
  <c r="N134" i="89" s="1"/>
  <c r="L133" i="89"/>
  <c r="N133" i="89" s="1"/>
  <c r="L132" i="89"/>
  <c r="N132" i="89" s="1"/>
  <c r="L131" i="89"/>
  <c r="N131" i="89" s="1"/>
  <c r="L130" i="89"/>
  <c r="N130" i="89" s="1"/>
  <c r="L129" i="89"/>
  <c r="N129" i="89" s="1"/>
  <c r="L128" i="89"/>
  <c r="N128" i="89" s="1"/>
  <c r="L127" i="89"/>
  <c r="N127" i="89" s="1"/>
  <c r="L126" i="89"/>
  <c r="N126" i="89" s="1"/>
  <c r="L125" i="89"/>
  <c r="N125" i="89" s="1"/>
  <c r="L124" i="89"/>
  <c r="N124" i="89" s="1"/>
  <c r="L123" i="89"/>
  <c r="N123" i="89" s="1"/>
  <c r="L122" i="89"/>
  <c r="N122" i="89" s="1"/>
  <c r="L121" i="89"/>
  <c r="N121" i="89" s="1"/>
  <c r="L120" i="89"/>
  <c r="N120" i="89" s="1"/>
  <c r="L119" i="89"/>
  <c r="N119" i="89" s="1"/>
  <c r="L118" i="89"/>
  <c r="N118" i="89" s="1"/>
  <c r="L117" i="89"/>
  <c r="N117" i="89" s="1"/>
  <c r="L116" i="89"/>
  <c r="N116" i="89" s="1"/>
  <c r="L115" i="89"/>
  <c r="N115" i="89" s="1"/>
  <c r="L114" i="89"/>
  <c r="N114" i="89" s="1"/>
  <c r="L113" i="89"/>
  <c r="N113" i="89" s="1"/>
  <c r="L112" i="89"/>
  <c r="N112" i="89" s="1"/>
  <c r="L111" i="89"/>
  <c r="N111" i="89" s="1"/>
  <c r="L110" i="89"/>
  <c r="N110" i="89" s="1"/>
  <c r="L109" i="89"/>
  <c r="N109" i="89" s="1"/>
  <c r="L108" i="89"/>
  <c r="N108" i="89" s="1"/>
  <c r="L107" i="89"/>
  <c r="N107" i="89" s="1"/>
  <c r="L106" i="89"/>
  <c r="N106" i="89" s="1"/>
  <c r="L105" i="89"/>
  <c r="N105" i="89" s="1"/>
  <c r="L104" i="89"/>
  <c r="N104" i="89" s="1"/>
  <c r="L103" i="89"/>
  <c r="N103" i="89" s="1"/>
  <c r="L102" i="89"/>
  <c r="N102" i="89" s="1"/>
  <c r="L101" i="89"/>
  <c r="N101" i="89" s="1"/>
  <c r="L100" i="89"/>
  <c r="N100" i="89" s="1"/>
  <c r="L99" i="89"/>
  <c r="N99" i="89" s="1"/>
  <c r="L98" i="89"/>
  <c r="N98" i="89" s="1"/>
  <c r="L97" i="89"/>
  <c r="N97" i="89" s="1"/>
  <c r="L96" i="89"/>
  <c r="N96" i="89" s="1"/>
  <c r="L95" i="89"/>
  <c r="N95" i="89" s="1"/>
  <c r="L94" i="89"/>
  <c r="N94" i="89" s="1"/>
  <c r="L93" i="89"/>
  <c r="N93" i="89" s="1"/>
  <c r="L92" i="89"/>
  <c r="N92" i="89" s="1"/>
  <c r="L91" i="89"/>
  <c r="N91" i="89" s="1"/>
  <c r="L90" i="89"/>
  <c r="N90" i="89" s="1"/>
  <c r="L89" i="89"/>
  <c r="N89" i="89" s="1"/>
  <c r="L88" i="89"/>
  <c r="N88" i="89" s="1"/>
  <c r="L87" i="89"/>
  <c r="N87" i="89" s="1"/>
  <c r="L86" i="89"/>
  <c r="N86" i="89" s="1"/>
  <c r="L85" i="89"/>
  <c r="N85" i="89" s="1"/>
  <c r="L84" i="89"/>
  <c r="N84" i="89" s="1"/>
  <c r="L83" i="89"/>
  <c r="N83" i="89" s="1"/>
  <c r="L82" i="89"/>
  <c r="N82" i="89" s="1"/>
  <c r="L81" i="89"/>
  <c r="N81" i="89" s="1"/>
  <c r="L80" i="89"/>
  <c r="N80" i="89" s="1"/>
  <c r="L79" i="89"/>
  <c r="N79" i="89" s="1"/>
  <c r="L78" i="89"/>
  <c r="N78" i="89" s="1"/>
  <c r="L77" i="89"/>
  <c r="N77" i="89" s="1"/>
  <c r="L76" i="89"/>
  <c r="N76" i="89" s="1"/>
  <c r="L75" i="89"/>
  <c r="N75" i="89" s="1"/>
  <c r="L74" i="89"/>
  <c r="N74" i="89" s="1"/>
  <c r="L73" i="89"/>
  <c r="N73" i="89" s="1"/>
  <c r="L72" i="89"/>
  <c r="N72" i="89" s="1"/>
  <c r="L71" i="89"/>
  <c r="N71" i="89" s="1"/>
  <c r="L70" i="89"/>
  <c r="N70" i="89" s="1"/>
  <c r="L69" i="89"/>
  <c r="N69" i="89" s="1"/>
  <c r="L68" i="89"/>
  <c r="N68" i="89" s="1"/>
  <c r="L67" i="89"/>
  <c r="N67" i="89" s="1"/>
  <c r="L66" i="89"/>
  <c r="N66" i="89" s="1"/>
  <c r="L65" i="89"/>
  <c r="N65" i="89" s="1"/>
  <c r="L64" i="89"/>
  <c r="N64" i="89" s="1"/>
  <c r="L63" i="89"/>
  <c r="N63" i="89" s="1"/>
  <c r="L62" i="89"/>
  <c r="N62" i="89" s="1"/>
  <c r="L61" i="89"/>
  <c r="N61" i="89" s="1"/>
  <c r="L60" i="89"/>
  <c r="N60" i="89" s="1"/>
  <c r="L59" i="89"/>
  <c r="N59" i="89" s="1"/>
  <c r="L58" i="89"/>
  <c r="N58" i="89" s="1"/>
  <c r="L57" i="89"/>
  <c r="N57" i="89" s="1"/>
  <c r="L56" i="89"/>
  <c r="N56" i="89" s="1"/>
  <c r="L55" i="89"/>
  <c r="N55" i="89" s="1"/>
  <c r="L54" i="89"/>
  <c r="N54" i="89" s="1"/>
  <c r="L53" i="89"/>
  <c r="N53" i="89" s="1"/>
  <c r="L52" i="89"/>
  <c r="N52" i="89" s="1"/>
  <c r="L51" i="89"/>
  <c r="N51" i="89" s="1"/>
  <c r="L50" i="89"/>
  <c r="N50" i="89" s="1"/>
  <c r="L49" i="89"/>
  <c r="N49" i="89" s="1"/>
  <c r="L48" i="89"/>
  <c r="N48" i="89" s="1"/>
  <c r="L47" i="89"/>
  <c r="N47" i="89" s="1"/>
  <c r="L46" i="89"/>
  <c r="N46" i="89" s="1"/>
  <c r="L45" i="89"/>
  <c r="N45" i="89" s="1"/>
  <c r="L44" i="89"/>
  <c r="N44" i="89" s="1"/>
  <c r="L43" i="89"/>
  <c r="N43" i="89" s="1"/>
  <c r="L42" i="89"/>
  <c r="N42" i="89" s="1"/>
  <c r="L41" i="89"/>
  <c r="N41" i="89" s="1"/>
  <c r="L40" i="89"/>
  <c r="N40" i="89" s="1"/>
  <c r="L39" i="89"/>
  <c r="N39" i="89" s="1"/>
  <c r="L38" i="89"/>
  <c r="N38" i="89" s="1"/>
  <c r="L37" i="89"/>
  <c r="N37" i="89" s="1"/>
  <c r="L36" i="89"/>
  <c r="N36" i="89" s="1"/>
  <c r="L35" i="89"/>
  <c r="N35" i="89" s="1"/>
  <c r="L34" i="89"/>
  <c r="N34" i="89" s="1"/>
  <c r="L33" i="89"/>
  <c r="N33" i="89" s="1"/>
  <c r="L32" i="89"/>
  <c r="N32" i="89" s="1"/>
  <c r="L31" i="89"/>
  <c r="N31" i="89" s="1"/>
  <c r="L30" i="89"/>
  <c r="N30" i="89" s="1"/>
  <c r="L29" i="89"/>
  <c r="N29" i="89" s="1"/>
  <c r="L28" i="89"/>
  <c r="N28" i="89" s="1"/>
  <c r="L27" i="89"/>
  <c r="N27" i="89" s="1"/>
  <c r="L26" i="89"/>
  <c r="N26" i="89" s="1"/>
  <c r="L25" i="89"/>
  <c r="N25" i="89" s="1"/>
  <c r="L6" i="89"/>
  <c r="N6" i="89" s="1"/>
  <c r="L5" i="89"/>
  <c r="N5" i="89" s="1"/>
  <c r="D295" i="89" l="1"/>
  <c r="L289" i="89"/>
  <c r="L8" i="86"/>
  <c r="N290" i="89" l="1"/>
  <c r="D5" i="66" s="1"/>
  <c r="L6" i="86"/>
  <c r="L5" i="86" l="1"/>
  <c r="N68" i="73" l="1"/>
  <c r="N69" i="73"/>
  <c r="N70" i="73"/>
  <c r="N71" i="73"/>
  <c r="K68" i="73"/>
  <c r="K69" i="73"/>
  <c r="K70" i="73"/>
  <c r="K71" i="73"/>
  <c r="N5" i="73" l="1"/>
  <c r="N5" i="86" l="1"/>
  <c r="N6" i="86" l="1"/>
  <c r="L7" i="86"/>
  <c r="N8" i="86"/>
  <c r="L9" i="86"/>
  <c r="N9" i="86" s="1"/>
  <c r="L10" i="86"/>
  <c r="N10" i="86" s="1"/>
  <c r="L11" i="86"/>
  <c r="N11" i="86" s="1"/>
  <c r="L12" i="86"/>
  <c r="N12" i="86" s="1"/>
  <c r="L13" i="86"/>
  <c r="N13" i="86" s="1"/>
  <c r="L14" i="86"/>
  <c r="L15" i="86"/>
  <c r="N15" i="86" s="1"/>
  <c r="L16" i="86"/>
  <c r="N16" i="86" s="1"/>
  <c r="L17" i="86"/>
  <c r="N17" i="86" s="1"/>
  <c r="L18" i="86"/>
  <c r="N18" i="86" s="1"/>
  <c r="L19" i="86"/>
  <c r="N19" i="86" s="1"/>
  <c r="L20" i="86"/>
  <c r="N20" i="86" s="1"/>
  <c r="L21" i="86"/>
  <c r="N21" i="86" s="1"/>
  <c r="L22" i="86"/>
  <c r="L23" i="86"/>
  <c r="L24" i="86"/>
  <c r="L25" i="86"/>
  <c r="N25" i="86" s="1"/>
  <c r="L26" i="86"/>
  <c r="N26" i="86" s="1"/>
  <c r="L27" i="86"/>
  <c r="N27" i="86" s="1"/>
  <c r="L28" i="86"/>
  <c r="N28" i="86" s="1"/>
  <c r="L29" i="86"/>
  <c r="N29" i="86" s="1"/>
  <c r="L30" i="86"/>
  <c r="L31" i="86"/>
  <c r="L32" i="86"/>
  <c r="N32" i="86" s="1"/>
  <c r="L33" i="86"/>
  <c r="N33" i="86" s="1"/>
  <c r="L34" i="86"/>
  <c r="N34" i="86" s="1"/>
  <c r="L35" i="86"/>
  <c r="N35" i="86" s="1"/>
  <c r="L36" i="86"/>
  <c r="N36" i="86" s="1"/>
  <c r="L37" i="86"/>
  <c r="N37" i="86" s="1"/>
  <c r="L38" i="86"/>
  <c r="L39" i="86"/>
  <c r="L40" i="86"/>
  <c r="L41" i="86"/>
  <c r="N41" i="86" s="1"/>
  <c r="L42" i="86"/>
  <c r="N42" i="86" s="1"/>
  <c r="L43" i="86"/>
  <c r="N43" i="86" s="1"/>
  <c r="L44" i="86"/>
  <c r="N44" i="86" s="1"/>
  <c r="L45" i="86"/>
  <c r="N45" i="86" s="1"/>
  <c r="L46" i="86"/>
  <c r="L47" i="86"/>
  <c r="L48" i="86"/>
  <c r="L49" i="86"/>
  <c r="N49" i="86" s="1"/>
  <c r="L50" i="86"/>
  <c r="N50" i="86" s="1"/>
  <c r="L51" i="86"/>
  <c r="N51" i="86" s="1"/>
  <c r="L52" i="86"/>
  <c r="N52" i="86" s="1"/>
  <c r="L53" i="86"/>
  <c r="N53" i="86" s="1"/>
  <c r="L54" i="86"/>
  <c r="L55" i="86"/>
  <c r="L56" i="86"/>
  <c r="L57" i="86"/>
  <c r="N57" i="86" s="1"/>
  <c r="L58" i="86"/>
  <c r="N58" i="86" s="1"/>
  <c r="L59" i="86"/>
  <c r="N59" i="86" s="1"/>
  <c r="L60" i="86"/>
  <c r="N60" i="86" s="1"/>
  <c r="L61" i="86"/>
  <c r="N61" i="86" s="1"/>
  <c r="L62" i="86"/>
  <c r="L63" i="86"/>
  <c r="L64" i="86"/>
  <c r="N64" i="86" s="1"/>
  <c r="L65" i="86"/>
  <c r="N65" i="86" s="1"/>
  <c r="L66" i="86"/>
  <c r="N66" i="86" s="1"/>
  <c r="L67" i="86"/>
  <c r="N67" i="86" s="1"/>
  <c r="L68" i="86"/>
  <c r="N68" i="86" s="1"/>
  <c r="L69" i="86"/>
  <c r="N69" i="86" s="1"/>
  <c r="L70" i="86"/>
  <c r="L71" i="86"/>
  <c r="L72" i="86"/>
  <c r="N72" i="86" s="1"/>
  <c r="L73" i="86"/>
  <c r="L74" i="86"/>
  <c r="N74" i="86" s="1"/>
  <c r="L75" i="86"/>
  <c r="N75" i="86" s="1"/>
  <c r="L76" i="86"/>
  <c r="N76" i="86" s="1"/>
  <c r="L77" i="86"/>
  <c r="N77" i="86" s="1"/>
  <c r="L78" i="86"/>
  <c r="L79" i="86"/>
  <c r="L80" i="86"/>
  <c r="L81" i="86"/>
  <c r="N81" i="86" s="1"/>
  <c r="L82" i="86"/>
  <c r="N82" i="86" s="1"/>
  <c r="L83" i="86"/>
  <c r="N83" i="86" s="1"/>
  <c r="L84" i="86"/>
  <c r="N84" i="86" s="1"/>
  <c r="L85" i="86"/>
  <c r="N85" i="86" s="1"/>
  <c r="L86" i="86"/>
  <c r="L87" i="86"/>
  <c r="L88" i="86"/>
  <c r="N88" i="86" s="1"/>
  <c r="L89" i="86"/>
  <c r="N89" i="86" s="1"/>
  <c r="L90" i="86"/>
  <c r="N90" i="86" s="1"/>
  <c r="L91" i="86"/>
  <c r="N91" i="86" s="1"/>
  <c r="L92" i="86"/>
  <c r="N92" i="86" s="1"/>
  <c r="L93" i="86"/>
  <c r="N93" i="86" s="1"/>
  <c r="L94" i="86"/>
  <c r="N94" i="86" s="1"/>
  <c r="L95" i="86"/>
  <c r="L96" i="86"/>
  <c r="L97" i="86"/>
  <c r="N97" i="86" s="1"/>
  <c r="L98" i="86"/>
  <c r="N98" i="86" s="1"/>
  <c r="L99" i="86"/>
  <c r="N99" i="86" s="1"/>
  <c r="L100" i="86"/>
  <c r="N100" i="86" s="1"/>
  <c r="L101" i="86"/>
  <c r="N101" i="86" s="1"/>
  <c r="L102" i="86"/>
  <c r="L103" i="86"/>
  <c r="L104" i="86"/>
  <c r="L105" i="86"/>
  <c r="N105" i="86" s="1"/>
  <c r="L106" i="86"/>
  <c r="N106" i="86" s="1"/>
  <c r="L107" i="86"/>
  <c r="N107" i="86" s="1"/>
  <c r="L108" i="86"/>
  <c r="N108" i="86" s="1"/>
  <c r="L109" i="86"/>
  <c r="N109" i="86" s="1"/>
  <c r="L110" i="86"/>
  <c r="L111" i="86"/>
  <c r="L112" i="86"/>
  <c r="N112" i="86" s="1"/>
  <c r="L113" i="86"/>
  <c r="N113" i="86" s="1"/>
  <c r="L114" i="86"/>
  <c r="N114" i="86" s="1"/>
  <c r="L115" i="86"/>
  <c r="N115" i="86" s="1"/>
  <c r="L116" i="86"/>
  <c r="N116" i="86" s="1"/>
  <c r="L117" i="86"/>
  <c r="N117" i="86" s="1"/>
  <c r="L118" i="86"/>
  <c r="N118" i="86" s="1"/>
  <c r="L119" i="86"/>
  <c r="L120" i="86"/>
  <c r="L121" i="86"/>
  <c r="N121" i="86" s="1"/>
  <c r="L122" i="86"/>
  <c r="N122" i="86" s="1"/>
  <c r="L123" i="86"/>
  <c r="N123" i="86" s="1"/>
  <c r="L124" i="86"/>
  <c r="N124" i="86" s="1"/>
  <c r="L125" i="86"/>
  <c r="N125" i="86" s="1"/>
  <c r="L126" i="86"/>
  <c r="L127" i="86"/>
  <c r="L128" i="86"/>
  <c r="N128" i="86" s="1"/>
  <c r="L129" i="86"/>
  <c r="N129" i="86" s="1"/>
  <c r="L130" i="86"/>
  <c r="N130" i="86" s="1"/>
  <c r="L131" i="86"/>
  <c r="N131" i="86" s="1"/>
  <c r="L132" i="86"/>
  <c r="N132" i="86" s="1"/>
  <c r="L133" i="86"/>
  <c r="N133" i="86" s="1"/>
  <c r="L134" i="86"/>
  <c r="L135" i="86"/>
  <c r="L136" i="86"/>
  <c r="N136" i="86" s="1"/>
  <c r="L137" i="86"/>
  <c r="N137" i="86" s="1"/>
  <c r="L138" i="86"/>
  <c r="N138" i="86" s="1"/>
  <c r="L139" i="86"/>
  <c r="N139" i="86" s="1"/>
  <c r="L140" i="86"/>
  <c r="N140" i="86" s="1"/>
  <c r="L141" i="86"/>
  <c r="N141" i="86" s="1"/>
  <c r="L142" i="86"/>
  <c r="N142" i="86" s="1"/>
  <c r="L143" i="86"/>
  <c r="L144" i="86"/>
  <c r="L145" i="86"/>
  <c r="N145" i="86" s="1"/>
  <c r="L146" i="86"/>
  <c r="N146" i="86" s="1"/>
  <c r="L147" i="86"/>
  <c r="N147" i="86" s="1"/>
  <c r="L148" i="86"/>
  <c r="N148" i="86" s="1"/>
  <c r="L149" i="86"/>
  <c r="N149" i="86" s="1"/>
  <c r="L150" i="86"/>
  <c r="L151" i="86"/>
  <c r="L152" i="86"/>
  <c r="N152" i="86" s="1"/>
  <c r="L153" i="86"/>
  <c r="N153" i="86" s="1"/>
  <c r="L154" i="86"/>
  <c r="N154" i="86" s="1"/>
  <c r="L155" i="86"/>
  <c r="N155" i="86" s="1"/>
  <c r="L156" i="86"/>
  <c r="N156" i="86" s="1"/>
  <c r="L157" i="86"/>
  <c r="N157" i="86" s="1"/>
  <c r="L158" i="86"/>
  <c r="N158" i="86" s="1"/>
  <c r="L159" i="86"/>
  <c r="N159" i="86" s="1"/>
  <c r="L160" i="86"/>
  <c r="N160" i="86" s="1"/>
  <c r="L161" i="86"/>
  <c r="N161" i="86" s="1"/>
  <c r="L162" i="86"/>
  <c r="N162" i="86" s="1"/>
  <c r="L163" i="86"/>
  <c r="N163" i="86" s="1"/>
  <c r="L164" i="86"/>
  <c r="N164" i="86" s="1"/>
  <c r="L165" i="86"/>
  <c r="N165" i="86" s="1"/>
  <c r="N14" i="86"/>
  <c r="N22" i="86"/>
  <c r="N23" i="86"/>
  <c r="N24" i="86"/>
  <c r="N30" i="86"/>
  <c r="N31" i="86"/>
  <c r="N38" i="86"/>
  <c r="N39" i="86"/>
  <c r="N40" i="86"/>
  <c r="N46" i="86"/>
  <c r="N47" i="86"/>
  <c r="N48" i="86"/>
  <c r="N54" i="86"/>
  <c r="N55" i="86"/>
  <c r="N56" i="86"/>
  <c r="N62" i="86"/>
  <c r="N63" i="86"/>
  <c r="N70" i="86"/>
  <c r="N71" i="86"/>
  <c r="N73" i="86"/>
  <c r="N78" i="86"/>
  <c r="N79" i="86"/>
  <c r="N80" i="86"/>
  <c r="N86" i="86"/>
  <c r="N87" i="86"/>
  <c r="N95" i="86"/>
  <c r="N96" i="86"/>
  <c r="N102" i="86"/>
  <c r="N103" i="86"/>
  <c r="N104" i="86"/>
  <c r="N110" i="86"/>
  <c r="N111" i="86"/>
  <c r="N119" i="86"/>
  <c r="N120" i="86"/>
  <c r="N126" i="86"/>
  <c r="N127" i="86"/>
  <c r="N134" i="86"/>
  <c r="N135" i="86"/>
  <c r="N143" i="86"/>
  <c r="N144" i="86"/>
  <c r="N150" i="86"/>
  <c r="N151" i="86"/>
  <c r="N7" i="86" l="1"/>
  <c r="C5" i="66"/>
  <c r="L73" i="73" l="1"/>
  <c r="N73" i="73" s="1"/>
  <c r="N72" i="73"/>
  <c r="N66" i="73"/>
  <c r="N65" i="73"/>
  <c r="N64" i="73"/>
  <c r="N63" i="73"/>
  <c r="N62" i="73"/>
  <c r="N61" i="73"/>
  <c r="N60" i="73"/>
  <c r="N59" i="73"/>
  <c r="N58" i="73"/>
  <c r="N57" i="73"/>
  <c r="N56" i="73"/>
  <c r="N55" i="73"/>
  <c r="N54" i="73"/>
  <c r="N53" i="73"/>
  <c r="N52" i="73"/>
  <c r="N51" i="73"/>
  <c r="N50" i="73"/>
  <c r="N49" i="73"/>
  <c r="N48" i="73"/>
  <c r="N47" i="73"/>
  <c r="N67" i="73"/>
  <c r="N46" i="73"/>
  <c r="N45" i="73"/>
  <c r="N44" i="73"/>
  <c r="N43" i="73"/>
  <c r="N42" i="73"/>
  <c r="N41" i="73"/>
  <c r="N40" i="73"/>
  <c r="N39" i="73"/>
  <c r="N38" i="73"/>
  <c r="N6" i="73"/>
  <c r="C5" i="88" l="1"/>
  <c r="B5" i="88"/>
  <c r="A5" i="76"/>
  <c r="A5" i="66"/>
  <c r="K38" i="73" l="1"/>
  <c r="D73" i="73" l="1"/>
  <c r="F6" i="60" l="1"/>
  <c r="K39" i="73" l="1"/>
  <c r="K40" i="73"/>
  <c r="K41" i="73"/>
  <c r="K42" i="73"/>
  <c r="K43" i="73"/>
  <c r="K44" i="73"/>
  <c r="K45" i="73"/>
  <c r="K46" i="73"/>
  <c r="K67" i="73"/>
  <c r="K47" i="73"/>
  <c r="K48" i="73"/>
  <c r="K49" i="73"/>
  <c r="K50" i="73"/>
  <c r="K51" i="73"/>
  <c r="K52" i="73"/>
  <c r="K53" i="73"/>
  <c r="K54" i="73"/>
  <c r="K55" i="73"/>
  <c r="K56" i="73"/>
  <c r="K57" i="73"/>
  <c r="K58" i="73"/>
  <c r="K59" i="73"/>
  <c r="K60" i="73"/>
  <c r="K61" i="73"/>
  <c r="K62" i="73"/>
  <c r="K63" i="73"/>
  <c r="K64" i="73"/>
  <c r="K65" i="73"/>
  <c r="K66" i="73"/>
  <c r="K6" i="73" l="1"/>
  <c r="K72" i="73" l="1"/>
  <c r="G6" i="60"/>
  <c r="B5" i="66" l="1"/>
  <c r="H6" i="60"/>
  <c r="B5" i="76"/>
  <c r="E5" i="76"/>
  <c r="C5" i="76"/>
  <c r="D5" i="76"/>
</calcChain>
</file>

<file path=xl/sharedStrings.xml><?xml version="1.0" encoding="utf-8"?>
<sst xmlns="http://schemas.openxmlformats.org/spreadsheetml/2006/main" count="1415" uniqueCount="695">
  <si>
    <t>回収率</t>
    <rPh sb="0" eb="2">
      <t>カイシュウ</t>
    </rPh>
    <rPh sb="2" eb="3">
      <t>リツ</t>
    </rPh>
    <phoneticPr fontId="2"/>
  </si>
  <si>
    <t>月額</t>
    <rPh sb="0" eb="2">
      <t>ゲツガク</t>
    </rPh>
    <phoneticPr fontId="2"/>
  </si>
  <si>
    <t>事業所数</t>
    <rPh sb="0" eb="3">
      <t>ジギョウショ</t>
    </rPh>
    <rPh sb="3" eb="4">
      <t>スウ</t>
    </rPh>
    <phoneticPr fontId="2"/>
  </si>
  <si>
    <t>サービスの提供状況</t>
    <rPh sb="5" eb="7">
      <t>テイキョウ</t>
    </rPh>
    <rPh sb="7" eb="9">
      <t>ジョウキョウ</t>
    </rPh>
    <phoneticPr fontId="2"/>
  </si>
  <si>
    <t>農福連携</t>
    <rPh sb="0" eb="1">
      <t>ノウ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</si>
  <si>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</si>
  <si>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共同受注窓口</t>
    <rPh sb="0" eb="2">
      <t>キョウドウ</t>
    </rPh>
    <rPh sb="2" eb="4">
      <t>ジュチュウ</t>
    </rPh>
    <rPh sb="4" eb="6">
      <t>マドグチ</t>
    </rPh>
    <phoneticPr fontId="2"/>
  </si>
  <si>
    <t>社会福祉協議会</t>
    <phoneticPr fontId="2"/>
  </si>
  <si>
    <t>社会福祉法人（社会福祉協議会以外）</t>
  </si>
  <si>
    <t>医療法人</t>
  </si>
  <si>
    <t>その他（社団・財団・農協・生協等</t>
    <phoneticPr fontId="2"/>
  </si>
  <si>
    <r>
      <t>特定非営利活動法人（</t>
    </r>
    <r>
      <rPr>
        <sz val="12"/>
        <color rgb="FFFF0000"/>
        <rFont val="Calibri"/>
        <family val="2"/>
      </rPr>
      <t>NPO</t>
    </r>
    <r>
      <rPr>
        <sz val="12"/>
        <color rgb="FFFF0000"/>
        <rFont val="ＭＳ Ｐゴシック"/>
        <family val="3"/>
        <charset val="128"/>
      </rPr>
      <t>）</t>
    </r>
  </si>
  <si>
    <t>①都道府県名</t>
    <rPh sb="1" eb="5">
      <t>トドウフケン</t>
    </rPh>
    <rPh sb="5" eb="6">
      <t>メイ</t>
    </rPh>
    <phoneticPr fontId="2"/>
  </si>
  <si>
    <t>②No.</t>
    <phoneticPr fontId="2"/>
  </si>
  <si>
    <t>③法人種別</t>
    <rPh sb="1" eb="3">
      <t>ホウジン</t>
    </rPh>
    <rPh sb="3" eb="5">
      <t>シュベツ</t>
    </rPh>
    <phoneticPr fontId="2"/>
  </si>
  <si>
    <t>④法人番号</t>
    <rPh sb="1" eb="3">
      <t>ホウジン</t>
    </rPh>
    <rPh sb="3" eb="5">
      <t>バンゴウ</t>
    </rPh>
    <phoneticPr fontId="2"/>
  </si>
  <si>
    <t>⑤法人名</t>
    <rPh sb="1" eb="3">
      <t>ホウジン</t>
    </rPh>
    <rPh sb="3" eb="4">
      <t>メイ</t>
    </rPh>
    <phoneticPr fontId="2"/>
  </si>
  <si>
    <t>⑥事業所名</t>
    <rPh sb="1" eb="4">
      <t>ジギョウショ</t>
    </rPh>
    <rPh sb="4" eb="5">
      <t>メイ</t>
    </rPh>
    <phoneticPr fontId="2"/>
  </si>
  <si>
    <t>⑦定員</t>
    <rPh sb="1" eb="3">
      <t>テイイン</t>
    </rPh>
    <phoneticPr fontId="2"/>
  </si>
  <si>
    <t>⑧対象者延人数</t>
    <rPh sb="1" eb="4">
      <t>タイショウシャ</t>
    </rPh>
    <rPh sb="4" eb="5">
      <t>ノ</t>
    </rPh>
    <rPh sb="5" eb="7">
      <t>ニンズウ</t>
    </rPh>
    <phoneticPr fontId="2"/>
  </si>
  <si>
    <t>⑭新設</t>
    <rPh sb="1" eb="3">
      <t>シンセツ</t>
    </rPh>
    <phoneticPr fontId="2"/>
  </si>
  <si>
    <t>株式・合名・合資・合同会社</t>
    <phoneticPr fontId="2"/>
  </si>
  <si>
    <t>就労継続支援Ｂ型サービス費（Ⅰ）又は就労継続支援Ｂ型サービス費（Ⅱ）</t>
    <phoneticPr fontId="2"/>
  </si>
  <si>
    <t>就労継続支援Ｂ型サービス費（Ⅲ）又は就労継続支援Ｂ型サービス費（Ⅳ）</t>
    <phoneticPr fontId="2"/>
  </si>
  <si>
    <t>「就労継続支援A型（雇用型）」シート</t>
    <phoneticPr fontId="2"/>
  </si>
  <si>
    <t>「就労継続支援A型（非雇用型）」シート</t>
    <phoneticPr fontId="2"/>
  </si>
  <si>
    <t>「就労継続支援B型」シート</t>
    <phoneticPr fontId="2"/>
  </si>
  <si>
    <t>「事業所数」シート</t>
    <rPh sb="1" eb="4">
      <t>ジギョウショ</t>
    </rPh>
    <rPh sb="4" eb="5">
      <t>スウ</t>
    </rPh>
    <phoneticPr fontId="2"/>
  </si>
  <si>
    <t>⑨賃金支払総額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</si>
  <si>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⑩賃金平均額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</si>
  <si>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都道府県
A</t>
    <rPh sb="0" eb="4">
      <t>トドウフケン</t>
    </rPh>
    <phoneticPr fontId="2"/>
  </si>
  <si>
    <t>就労継続
支援Ａ型
（雇用型）
B</t>
    <rPh sb="0" eb="2">
      <t>シュウロウ</t>
    </rPh>
    <rPh sb="2" eb="4">
      <t>ケイゾク</t>
    </rPh>
    <rPh sb="5" eb="7">
      <t>シエン</t>
    </rPh>
    <rPh sb="8" eb="9">
      <t>ガタ</t>
    </rPh>
    <rPh sb="11" eb="13">
      <t>コヨウ</t>
    </rPh>
    <rPh sb="13" eb="14">
      <t>ガタ</t>
    </rPh>
    <phoneticPr fontId="2"/>
  </si>
  <si>
    <t>就労継続
支援Ａ型
（非雇用型）
C</t>
    <rPh sb="0" eb="2">
      <t>シュウロウ</t>
    </rPh>
    <rPh sb="2" eb="4">
      <t>ケイゾク</t>
    </rPh>
    <rPh sb="5" eb="7">
      <t>シエン</t>
    </rPh>
    <rPh sb="8" eb="9">
      <t>ガタ</t>
    </rPh>
    <rPh sb="11" eb="12">
      <t>ヒ</t>
    </rPh>
    <rPh sb="12" eb="14">
      <t>コヨウ</t>
    </rPh>
    <rPh sb="14" eb="15">
      <t>ガタ</t>
    </rPh>
    <phoneticPr fontId="2"/>
  </si>
  <si>
    <t>就労継続
支援Ｂ型
D</t>
    <rPh sb="0" eb="2">
      <t>シュウロウ</t>
    </rPh>
    <rPh sb="2" eb="4">
      <t>ケイゾク</t>
    </rPh>
    <rPh sb="5" eb="7">
      <t>シエン</t>
    </rPh>
    <rPh sb="8" eb="9">
      <t>ガタ</t>
    </rPh>
    <phoneticPr fontId="2"/>
  </si>
  <si>
    <r>
      <t>全事業所</t>
    </r>
    <r>
      <rPr>
        <strike/>
        <sz val="10"/>
        <color theme="1"/>
        <rFont val="ＭＳ Ｐゴシック"/>
        <family val="3"/>
        <charset val="128"/>
      </rPr>
      <t xml:space="preserve">
E</t>
    </r>
    <rPh sb="0" eb="1">
      <t>ゼン</t>
    </rPh>
    <rPh sb="1" eb="4">
      <t>ジギョウショ</t>
    </rPh>
    <phoneticPr fontId="2"/>
  </si>
  <si>
    <t>都道府県名
A</t>
    <rPh sb="0" eb="4">
      <t>トドウフケン</t>
    </rPh>
    <rPh sb="4" eb="5">
      <t>メイ</t>
    </rPh>
    <phoneticPr fontId="2"/>
  </si>
  <si>
    <t>就労継続
支援Ａ型
B</t>
    <rPh sb="0" eb="2">
      <t>シュウロウ</t>
    </rPh>
    <rPh sb="2" eb="4">
      <t>ケイゾク</t>
    </rPh>
    <rPh sb="5" eb="7">
      <t>シエン</t>
    </rPh>
    <rPh sb="8" eb="9">
      <t>ガタ</t>
    </rPh>
    <phoneticPr fontId="2"/>
  </si>
  <si>
    <t>就労継続
支援Ｂ型
C</t>
    <rPh sb="0" eb="2">
      <t>シュウロウ</t>
    </rPh>
    <rPh sb="2" eb="4">
      <t>ケイゾク</t>
    </rPh>
    <rPh sb="5" eb="7">
      <t>シエン</t>
    </rPh>
    <rPh sb="8" eb="9">
      <t>ガタ</t>
    </rPh>
    <phoneticPr fontId="2"/>
  </si>
  <si>
    <t>回収状況
D</t>
    <rPh sb="0" eb="2">
      <t>カイシュウ</t>
    </rPh>
    <rPh sb="2" eb="4">
      <t>ジョウキョウ</t>
    </rPh>
    <phoneticPr fontId="2"/>
  </si>
  <si>
    <t>各都道府県における
共同受注窓口数
E</t>
    <rPh sb="0" eb="1">
      <t>カク</t>
    </rPh>
    <rPh sb="1" eb="5">
      <t>トドウフケン</t>
    </rPh>
    <rPh sb="10" eb="12">
      <t>キョウドウ</t>
    </rPh>
    <rPh sb="12" eb="14">
      <t>ジュチュウ</t>
    </rPh>
    <rPh sb="14" eb="16">
      <t>マドグチ</t>
    </rPh>
    <rPh sb="16" eb="17">
      <t>スウ</t>
    </rPh>
    <phoneticPr fontId="2"/>
  </si>
  <si>
    <t>報告
事業所数</t>
    <rPh sb="0" eb="2">
      <t>ホウコク</t>
    </rPh>
    <rPh sb="3" eb="6">
      <t>ジギョウショ</t>
    </rPh>
    <rPh sb="6" eb="7">
      <t>スウ</t>
    </rPh>
    <phoneticPr fontId="2"/>
  </si>
  <si>
    <t>報告対象事業所数</t>
    <rPh sb="0" eb="2">
      <t>ホウコク</t>
    </rPh>
    <rPh sb="2" eb="4">
      <t>タイショウ</t>
    </rPh>
    <rPh sb="4" eb="7">
      <t>ジギョウショ</t>
    </rPh>
    <rPh sb="7" eb="8">
      <t>スウ</t>
    </rPh>
    <phoneticPr fontId="2"/>
  </si>
  <si>
    <t>報告対象
事業所数</t>
    <rPh sb="0" eb="2">
      <t>ホウコク</t>
    </rPh>
    <rPh sb="2" eb="4">
      <t>タイショウ</t>
    </rPh>
    <rPh sb="5" eb="8">
      <t>ジギョウショ</t>
    </rPh>
    <rPh sb="8" eb="9">
      <t>スウ</t>
    </rPh>
    <phoneticPr fontId="2"/>
  </si>
  <si>
    <t>報告対象
事業所数</t>
    <rPh sb="0" eb="2">
      <t>ホウコク</t>
    </rPh>
    <rPh sb="2" eb="3">
      <t>タイ</t>
    </rPh>
    <rPh sb="3" eb="4">
      <t>ゾウ</t>
    </rPh>
    <rPh sb="5" eb="8">
      <t>ジギョウショ</t>
    </rPh>
    <rPh sb="8" eb="9">
      <t>スウ</t>
    </rPh>
    <phoneticPr fontId="2"/>
  </si>
  <si>
    <t>⑮備考</t>
    <rPh sb="1" eb="3">
      <t>ビコウ</t>
    </rPh>
    <phoneticPr fontId="2"/>
  </si>
  <si>
    <t>⑯実施状況</t>
    <rPh sb="1" eb="3">
      <t>ジッシ</t>
    </rPh>
    <rPh sb="3" eb="5">
      <t>ジョウキョウ</t>
    </rPh>
    <phoneticPr fontId="2"/>
  </si>
  <si>
    <t>⑱収入の割合（％）</t>
    <rPh sb="1" eb="3">
      <t>シュウニュウ</t>
    </rPh>
    <rPh sb="4" eb="6">
      <t>ワリアイ</t>
    </rPh>
    <phoneticPr fontId="2"/>
  </si>
  <si>
    <t>⑲実施状況</t>
    <rPh sb="1" eb="3">
      <t>ジッシ</t>
    </rPh>
    <rPh sb="3" eb="5">
      <t>ジョウキョウ</t>
    </rPh>
    <phoneticPr fontId="2"/>
  </si>
  <si>
    <t>⑰新規実施</t>
    <rPh sb="1" eb="3">
      <t>シンキ</t>
    </rPh>
    <rPh sb="3" eb="5">
      <t>ジッシ</t>
    </rPh>
    <phoneticPr fontId="2"/>
  </si>
  <si>
    <t>令和４年度各事業所種別平均工賃（賃金）一覧（時間額）</t>
    <rPh sb="0" eb="2">
      <t>レイワ</t>
    </rPh>
    <rPh sb="3" eb="5">
      <t>ネンド</t>
    </rPh>
    <rPh sb="4" eb="5">
      <t>ド</t>
    </rPh>
    <rPh sb="5" eb="6">
      <t>カク</t>
    </rPh>
    <rPh sb="6" eb="9">
      <t>ジギョウショ</t>
    </rPh>
    <rPh sb="9" eb="11">
      <t>シュベツ</t>
    </rPh>
    <rPh sb="11" eb="13">
      <t>ヘイキン</t>
    </rPh>
    <rPh sb="13" eb="15">
      <t>コウチン</t>
    </rPh>
    <rPh sb="16" eb="17">
      <t>チン</t>
    </rPh>
    <rPh sb="17" eb="18">
      <t>キン</t>
    </rPh>
    <rPh sb="19" eb="21">
      <t>イチラン</t>
    </rPh>
    <rPh sb="22" eb="25">
      <t>ジカンガク</t>
    </rPh>
    <phoneticPr fontId="2"/>
  </si>
  <si>
    <t>⑧工賃支払総額</t>
    <rPh sb="1" eb="3">
      <t>コウチン</t>
    </rPh>
    <rPh sb="3" eb="5">
      <t>シハライ</t>
    </rPh>
    <rPh sb="5" eb="7">
      <t>ソウガク</t>
    </rPh>
    <phoneticPr fontId="2"/>
  </si>
  <si>
    <t>⑩年間開所日数</t>
    <rPh sb="1" eb="3">
      <t>ネンカン</t>
    </rPh>
    <rPh sb="3" eb="5">
      <t>カイショ</t>
    </rPh>
    <rPh sb="5" eb="7">
      <t>ニッスウ</t>
    </rPh>
    <phoneticPr fontId="2"/>
  </si>
  <si>
    <t>⑪対象者延人数</t>
    <rPh sb="1" eb="4">
      <t>タイショウシャ</t>
    </rPh>
    <rPh sb="4" eb="5">
      <t>ノ</t>
    </rPh>
    <rPh sb="5" eb="7">
      <t>ニンズウ</t>
    </rPh>
    <phoneticPr fontId="2"/>
  </si>
  <si>
    <t>⑫賃金支払総額</t>
    <rPh sb="1" eb="3">
      <t>チンギン</t>
    </rPh>
    <rPh sb="2" eb="3">
      <t>コウチン</t>
    </rPh>
    <rPh sb="3" eb="5">
      <t>シハライ</t>
    </rPh>
    <rPh sb="5" eb="7">
      <t>ソウガク</t>
    </rPh>
    <phoneticPr fontId="2"/>
  </si>
  <si>
    <t>⑬賃金平均額</t>
    <rPh sb="1" eb="3">
      <t>チンギン</t>
    </rPh>
    <rPh sb="2" eb="3">
      <t>コウチン</t>
    </rPh>
    <rPh sb="3" eb="5">
      <t>ヘイキン</t>
    </rPh>
    <rPh sb="5" eb="6">
      <t>ガク</t>
    </rPh>
    <phoneticPr fontId="2"/>
  </si>
  <si>
    <t>時間額</t>
    <rPh sb="0" eb="3">
      <t>ジカンガク</t>
    </rPh>
    <phoneticPr fontId="2"/>
  </si>
  <si>
    <t>⑨利用者延人数</t>
    <rPh sb="1" eb="4">
      <t>リヨウシャ</t>
    </rPh>
    <rPh sb="4" eb="5">
      <t>ノブ</t>
    </rPh>
    <rPh sb="5" eb="7">
      <t>ニンズウ</t>
    </rPh>
    <phoneticPr fontId="2"/>
  </si>
  <si>
    <t>合計</t>
    <rPh sb="0" eb="2">
      <t>ゴウケイ</t>
    </rPh>
    <phoneticPr fontId="2"/>
  </si>
  <si>
    <t>⑪１日の平均
利用者数</t>
    <rPh sb="2" eb="3">
      <t>ニチ</t>
    </rPh>
    <rPh sb="4" eb="6">
      <t>ヘイキン</t>
    </rPh>
    <rPh sb="7" eb="9">
      <t>リヨウ</t>
    </rPh>
    <rPh sb="9" eb="10">
      <t>シャ</t>
    </rPh>
    <rPh sb="10" eb="11">
      <t>スウ</t>
    </rPh>
    <phoneticPr fontId="2"/>
  </si>
  <si>
    <t>⑫年間開所月数</t>
    <rPh sb="1" eb="3">
      <t>ネンカン</t>
    </rPh>
    <rPh sb="3" eb="5">
      <t>カイショ</t>
    </rPh>
    <rPh sb="5" eb="7">
      <t>ツキスウ</t>
    </rPh>
    <phoneticPr fontId="2"/>
  </si>
  <si>
    <t>⑬工賃平均額</t>
    <rPh sb="1" eb="3">
      <t>コウチン</t>
    </rPh>
    <rPh sb="3" eb="5">
      <t>ヘイキン</t>
    </rPh>
    <rPh sb="5" eb="6">
      <t>ガク</t>
    </rPh>
    <phoneticPr fontId="2"/>
  </si>
  <si>
    <t>令和６年度</t>
    <rPh sb="4" eb="5">
      <t>ド</t>
    </rPh>
    <phoneticPr fontId="2"/>
  </si>
  <si>
    <t>令和６年度各事業所種別平均工賃（賃金）一覧（月額）</t>
    <rPh sb="4" eb="5">
      <t>ド</t>
    </rPh>
    <rPh sb="5" eb="6">
      <t>カク</t>
    </rPh>
    <rPh sb="6" eb="9">
      <t>ジギョウショ</t>
    </rPh>
    <rPh sb="9" eb="11">
      <t>シュベツ</t>
    </rPh>
    <rPh sb="11" eb="13">
      <t>ヘイキン</t>
    </rPh>
    <rPh sb="13" eb="15">
      <t>コウチン</t>
    </rPh>
    <rPh sb="16" eb="18">
      <t>チンギン</t>
    </rPh>
    <rPh sb="19" eb="21">
      <t>イチラン</t>
    </rPh>
    <rPh sb="22" eb="24">
      <t>ゲツガク</t>
    </rPh>
    <phoneticPr fontId="2"/>
  </si>
  <si>
    <t>令和６年度各事業所種別平均賃金一覧（時間額）</t>
    <rPh sb="4" eb="5">
      <t>ド</t>
    </rPh>
    <rPh sb="5" eb="6">
      <t>カク</t>
    </rPh>
    <rPh sb="6" eb="9">
      <t>ジギョウショ</t>
    </rPh>
    <rPh sb="9" eb="11">
      <t>シュベツ</t>
    </rPh>
    <rPh sb="11" eb="13">
      <t>ヘイキン</t>
    </rPh>
    <rPh sb="13" eb="14">
      <t>チン</t>
    </rPh>
    <rPh sb="14" eb="15">
      <t>キン</t>
    </rPh>
    <rPh sb="15" eb="17">
      <t>イチラン</t>
    </rPh>
    <rPh sb="18" eb="21">
      <t>ジカンガク</t>
    </rPh>
    <phoneticPr fontId="2"/>
  </si>
  <si>
    <r>
      <t>全事業所</t>
    </r>
    <r>
      <rPr>
        <strike/>
        <sz val="10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C</t>
    </r>
    <rPh sb="0" eb="1">
      <t>ゼン</t>
    </rPh>
    <rPh sb="1" eb="4">
      <t>ジギョウショ</t>
    </rPh>
    <phoneticPr fontId="2"/>
  </si>
  <si>
    <t>水福連携</t>
    <rPh sb="0" eb="1">
      <t>スイ</t>
    </rPh>
    <rPh sb="1" eb="2">
      <t>フク</t>
    </rPh>
    <rPh sb="2" eb="4">
      <t>レンケイ</t>
    </rPh>
    <phoneticPr fontId="2"/>
  </si>
  <si>
    <t>林福連携</t>
    <rPh sb="0" eb="1">
      <t>ハヤシ</t>
    </rPh>
    <rPh sb="1" eb="2">
      <t>フク</t>
    </rPh>
    <rPh sb="2" eb="4">
      <t>レンケイ</t>
    </rPh>
    <phoneticPr fontId="2"/>
  </si>
  <si>
    <t>⑳新規実施</t>
    <rPh sb="1" eb="3">
      <t>シンキ</t>
    </rPh>
    <rPh sb="3" eb="5">
      <t>ジッシ</t>
    </rPh>
    <phoneticPr fontId="2"/>
  </si>
  <si>
    <t>㉑収入の割合（％）</t>
    <rPh sb="1" eb="3">
      <t>シュウニュウ</t>
    </rPh>
    <rPh sb="4" eb="6">
      <t>ワリアイ</t>
    </rPh>
    <phoneticPr fontId="2"/>
  </si>
  <si>
    <t>㉒実施状況</t>
    <rPh sb="1" eb="3">
      <t>ジッシ</t>
    </rPh>
    <rPh sb="3" eb="5">
      <t>ジョウキョウ</t>
    </rPh>
    <phoneticPr fontId="2"/>
  </si>
  <si>
    <t>㉓新規実施</t>
    <rPh sb="1" eb="3">
      <t>シンキ</t>
    </rPh>
    <rPh sb="3" eb="5">
      <t>ジッシ</t>
    </rPh>
    <phoneticPr fontId="2"/>
  </si>
  <si>
    <t>㉔収入の割合（％）</t>
    <rPh sb="1" eb="3">
      <t>シュウニュウ</t>
    </rPh>
    <rPh sb="4" eb="6">
      <t>ワリアイ</t>
    </rPh>
    <phoneticPr fontId="2"/>
  </si>
  <si>
    <t>㉕実施状況</t>
    <rPh sb="1" eb="3">
      <t>ジッシ</t>
    </rPh>
    <rPh sb="3" eb="5">
      <t>ジョウキョウ</t>
    </rPh>
    <phoneticPr fontId="2"/>
  </si>
  <si>
    <t>㉖利用者の割合（％）</t>
    <rPh sb="1" eb="4">
      <t>リヨウシャ</t>
    </rPh>
    <rPh sb="5" eb="7">
      <t>ワリアイ</t>
    </rPh>
    <phoneticPr fontId="2"/>
  </si>
  <si>
    <t>5420001012740</t>
  </si>
  <si>
    <t>株式会社エンジェルス</t>
    <rPh sb="0" eb="4">
      <t>カブシキガイシャ</t>
    </rPh>
    <phoneticPr fontId="3"/>
  </si>
  <si>
    <t>8420005006018</t>
  </si>
  <si>
    <t>社会福祉法人　楽晴会</t>
    <rPh sb="0" eb="6">
      <t>シャカイフクシホウジン</t>
    </rPh>
    <rPh sb="7" eb="10">
      <t>ラクセイカイ</t>
    </rPh>
    <phoneticPr fontId="2"/>
  </si>
  <si>
    <t>cafe42</t>
  </si>
  <si>
    <t>アイデンド株式会社</t>
    <rPh sb="5" eb="9">
      <t>カブシキカイシャ</t>
    </rPh>
    <phoneticPr fontId="2"/>
  </si>
  <si>
    <t>アイデンド十和田</t>
    <rPh sb="5" eb="8">
      <t>トワダ</t>
    </rPh>
    <phoneticPr fontId="2"/>
  </si>
  <si>
    <t>株式会社　アドバンス</t>
    <rPh sb="0" eb="4">
      <t>カブシキガイシャ</t>
    </rPh>
    <phoneticPr fontId="2"/>
  </si>
  <si>
    <t>就労継続支援A型事業所　あどばんす</t>
    <rPh sb="0" eb="6">
      <t>シュウロウケイゾクシエン</t>
    </rPh>
    <rPh sb="7" eb="11">
      <t>ガタジギョウショ</t>
    </rPh>
    <phoneticPr fontId="2"/>
  </si>
  <si>
    <t>社会福祉法人ほほえみ</t>
    <rPh sb="0" eb="4">
      <t>シャカイフクシ</t>
    </rPh>
    <rPh sb="4" eb="6">
      <t>ホウジン</t>
    </rPh>
    <phoneticPr fontId="2"/>
  </si>
  <si>
    <t>カリフラワー</t>
  </si>
  <si>
    <t>株式会社さくらの杜</t>
    <rPh sb="0" eb="4">
      <t>カブシキガイシャ</t>
    </rPh>
    <rPh sb="8" eb="9">
      <t>モリ</t>
    </rPh>
    <phoneticPr fontId="2"/>
  </si>
  <si>
    <t>さくらの杜</t>
    <rPh sb="4" eb="5">
      <t>モリ</t>
    </rPh>
    <phoneticPr fontId="2"/>
  </si>
  <si>
    <t>株式会社エール</t>
    <rPh sb="0" eb="4">
      <t>カブシキガイシャ</t>
    </rPh>
    <phoneticPr fontId="2"/>
  </si>
  <si>
    <t>にじのいろ</t>
  </si>
  <si>
    <t>社会福祉法人　東北赤松福祉会</t>
    <rPh sb="0" eb="6">
      <t>シャカイフクシホウジン</t>
    </rPh>
    <rPh sb="7" eb="11">
      <t>トウホクアカマツ</t>
    </rPh>
    <rPh sb="11" eb="14">
      <t>フクシカイ</t>
    </rPh>
    <phoneticPr fontId="2"/>
  </si>
  <si>
    <t>ぽぷらのもり太陽</t>
    <rPh sb="6" eb="8">
      <t>タイヨウ</t>
    </rPh>
    <phoneticPr fontId="2"/>
  </si>
  <si>
    <t>株式会社なでし子</t>
    <rPh sb="0" eb="4">
      <t>カブシキガイシャ</t>
    </rPh>
    <phoneticPr fontId="2"/>
  </si>
  <si>
    <t>リトルbyリトル</t>
  </si>
  <si>
    <t>株式会社つがるねっと</t>
  </si>
  <si>
    <t>はたらき方研究所りんごの種</t>
  </si>
  <si>
    <t>有限会社　サンユー工業</t>
    <rPh sb="0" eb="4">
      <t>ユウゲンカイシャ</t>
    </rPh>
    <rPh sb="9" eb="11">
      <t>コウギョウ</t>
    </rPh>
    <phoneticPr fontId="2"/>
  </si>
  <si>
    <t>ワークサポートおいらせ</t>
  </si>
  <si>
    <t>社会福祉法人　和晃会</t>
    <rPh sb="0" eb="6">
      <t>シャカイフクシホウジン</t>
    </rPh>
    <rPh sb="7" eb="10">
      <t>ワコウカイ</t>
    </rPh>
    <phoneticPr fontId="2"/>
  </si>
  <si>
    <t>ふ～どスタジオ八晃園</t>
    <rPh sb="7" eb="10">
      <t>ハッコウエン</t>
    </rPh>
    <phoneticPr fontId="2"/>
  </si>
  <si>
    <t>合同会社ワークスくろいし</t>
    <rPh sb="0" eb="4">
      <t>ゴウドウガイシャ</t>
    </rPh>
    <phoneticPr fontId="2"/>
  </si>
  <si>
    <t>わんせるふ</t>
  </si>
  <si>
    <t>社会福祉法人　つがる三和会</t>
    <rPh sb="0" eb="2">
      <t>シャカイ</t>
    </rPh>
    <rPh sb="2" eb="4">
      <t>フクシ</t>
    </rPh>
    <rPh sb="4" eb="6">
      <t>ホウジン</t>
    </rPh>
    <rPh sb="10" eb="12">
      <t>サンワ</t>
    </rPh>
    <rPh sb="12" eb="13">
      <t>カイ</t>
    </rPh>
    <phoneticPr fontId="2"/>
  </si>
  <si>
    <t>障害福祉就労継続支援施設（Ａ型）　三和の里</t>
    <rPh sb="0" eb="12">
      <t>ショウガイフクシシュウロウケイゾクシエンシセツ</t>
    </rPh>
    <rPh sb="13" eb="15">
      <t>エーガタ</t>
    </rPh>
    <rPh sb="17" eb="19">
      <t>ミワ</t>
    </rPh>
    <rPh sb="20" eb="21">
      <t>サト</t>
    </rPh>
    <phoneticPr fontId="2"/>
  </si>
  <si>
    <t>5420005004404</t>
  </si>
  <si>
    <t>社会福祉法人・花</t>
    <rPh sb="0" eb="6">
      <t>シャカイフクシホウジン</t>
    </rPh>
    <rPh sb="7" eb="8">
      <t>ハナ</t>
    </rPh>
    <phoneticPr fontId="2"/>
  </si>
  <si>
    <t>つかのファーム</t>
  </si>
  <si>
    <t>社会福祉法人弘前久栄会</t>
    <rPh sb="0" eb="6">
      <t>シャカイフクシホウジン</t>
    </rPh>
    <rPh sb="6" eb="11">
      <t>ヒロサキキュウエイカイ</t>
    </rPh>
    <phoneticPr fontId="2"/>
  </si>
  <si>
    <t>就労継続支援Ａ型事業所みのり</t>
    <rPh sb="0" eb="6">
      <t>シュウロウケイゾクシエン</t>
    </rPh>
    <rPh sb="7" eb="11">
      <t>ガタジギョウショ</t>
    </rPh>
    <phoneticPr fontId="2"/>
  </si>
  <si>
    <t>一般社団法人炎</t>
    <rPh sb="0" eb="6">
      <t>イッパンシャダンホウジン</t>
    </rPh>
    <rPh sb="6" eb="7">
      <t>ホノオ</t>
    </rPh>
    <phoneticPr fontId="2"/>
  </si>
  <si>
    <t>ハナタバ</t>
  </si>
  <si>
    <t>株式会社トーワサポート</t>
    <rPh sb="0" eb="4">
      <t>カブシキガイシャ</t>
    </rPh>
    <phoneticPr fontId="2"/>
  </si>
  <si>
    <t>就労継続支援事業所 情熱</t>
    <rPh sb="0" eb="2">
      <t>シュウロウ</t>
    </rPh>
    <rPh sb="2" eb="4">
      <t>ケイゾク</t>
    </rPh>
    <rPh sb="4" eb="6">
      <t>シエン</t>
    </rPh>
    <rPh sb="6" eb="9">
      <t>ジギョウショ</t>
    </rPh>
    <rPh sb="10" eb="12">
      <t>ジョウネツ</t>
    </rPh>
    <phoneticPr fontId="2"/>
  </si>
  <si>
    <t>一般社団法人ユニバーサルネット</t>
    <rPh sb="0" eb="6">
      <t>イッパンシャダンホウジン</t>
    </rPh>
    <phoneticPr fontId="2"/>
  </si>
  <si>
    <t>心の里うぐいす</t>
    <rPh sb="0" eb="1">
      <t>ココロ</t>
    </rPh>
    <rPh sb="2" eb="3">
      <t>サト</t>
    </rPh>
    <phoneticPr fontId="2"/>
  </si>
  <si>
    <t>7420005003940</t>
  </si>
  <si>
    <t>社会福祉法人　健誠会　</t>
    <rPh sb="0" eb="10">
      <t>シャカイ</t>
    </rPh>
    <phoneticPr fontId="2"/>
  </si>
  <si>
    <t>月見野食房</t>
    <rPh sb="0" eb="2">
      <t>ツキミ</t>
    </rPh>
    <rPh sb="2" eb="3">
      <t>ノ</t>
    </rPh>
    <rPh sb="3" eb="5">
      <t>ショクボウ</t>
    </rPh>
    <phoneticPr fontId="2"/>
  </si>
  <si>
    <t>共生会</t>
    <rPh sb="0" eb="3">
      <t>キョウセイカイ</t>
    </rPh>
    <phoneticPr fontId="2"/>
  </si>
  <si>
    <t>多機能型事業所　飛翔食房</t>
    <rPh sb="0" eb="7">
      <t>タキノウガタジギョウショ</t>
    </rPh>
    <rPh sb="8" eb="10">
      <t>ヒショウ</t>
    </rPh>
    <rPh sb="10" eb="12">
      <t>ショクフサ</t>
    </rPh>
    <phoneticPr fontId="2"/>
  </si>
  <si>
    <t>一般社団法人日々木の森</t>
    <rPh sb="0" eb="6">
      <t>イッパンシャダンホウジン</t>
    </rPh>
    <rPh sb="6" eb="11">
      <t>ヒビキノモリ</t>
    </rPh>
    <phoneticPr fontId="2"/>
  </si>
  <si>
    <t>農園カフェ日々木</t>
    <rPh sb="0" eb="2">
      <t>ノウエン</t>
    </rPh>
    <rPh sb="5" eb="8">
      <t>ヒビキ</t>
    </rPh>
    <phoneticPr fontId="2"/>
  </si>
  <si>
    <t>社会福祉法人　一葉会</t>
    <rPh sb="0" eb="6">
      <t>シャカイフクシホウジン</t>
    </rPh>
    <rPh sb="7" eb="10">
      <t>イチヨウカイ</t>
    </rPh>
    <phoneticPr fontId="2"/>
  </si>
  <si>
    <t>就労継続支援A型事業所　りんごっこ</t>
    <rPh sb="0" eb="6">
      <t>シュウロウケイゾクシエン</t>
    </rPh>
    <rPh sb="7" eb="8">
      <t>ガタ</t>
    </rPh>
    <rPh sb="8" eb="11">
      <t>ジギョウショ</t>
    </rPh>
    <phoneticPr fontId="2"/>
  </si>
  <si>
    <t>特定非営利活動法人 三本の木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サンボン</t>
    </rPh>
    <rPh sb="13" eb="14">
      <t>キ</t>
    </rPh>
    <phoneticPr fontId="2"/>
  </si>
  <si>
    <t>就労継続支援A型・B型 フレンド</t>
    <rPh sb="0" eb="6">
      <t>シュウロウケイゾクシエン</t>
    </rPh>
    <rPh sb="7" eb="8">
      <t>ガタ</t>
    </rPh>
    <rPh sb="10" eb="11">
      <t>ガタ</t>
    </rPh>
    <phoneticPr fontId="2"/>
  </si>
  <si>
    <t>株式会社アイツーリンク</t>
    <rPh sb="0" eb="4">
      <t>カブシキガイシャ</t>
    </rPh>
    <phoneticPr fontId="2"/>
  </si>
  <si>
    <t>アイツーリンク</t>
  </si>
  <si>
    <t>社会福祉法人　伸康会</t>
    <rPh sb="0" eb="5">
      <t>シャカイ</t>
    </rPh>
    <rPh sb="5" eb="6">
      <t>ヒト</t>
    </rPh>
    <rPh sb="7" eb="10">
      <t>シンコウカイ</t>
    </rPh>
    <phoneticPr fontId="2"/>
  </si>
  <si>
    <t>ワークラボ弘前</t>
    <rPh sb="5" eb="7">
      <t>ヒロサキ</t>
    </rPh>
    <phoneticPr fontId="2"/>
  </si>
  <si>
    <t>4420005007416</t>
  </si>
  <si>
    <t>特定非営利活動法人つがるしあわせ工房</t>
    <rPh sb="0" eb="2">
      <t>トクテイ</t>
    </rPh>
    <rPh sb="2" eb="9">
      <t>ヒエイリカツドウホウジン</t>
    </rPh>
    <rPh sb="16" eb="18">
      <t>コウボウ</t>
    </rPh>
    <phoneticPr fontId="2"/>
  </si>
  <si>
    <t>つがるしあわせ工房</t>
    <rPh sb="7" eb="9">
      <t>コウボウ</t>
    </rPh>
    <phoneticPr fontId="2"/>
  </si>
  <si>
    <t>株式会社しあわせ農園</t>
  </si>
  <si>
    <t>社会福祉法人七戸福祉会</t>
    <rPh sb="0" eb="6">
      <t>シャカイフクシホウジン</t>
    </rPh>
    <rPh sb="6" eb="11">
      <t>シチノヘフクシカイ</t>
    </rPh>
    <phoneticPr fontId="2"/>
  </si>
  <si>
    <t>多機能型障害福祉サービス事業所城西の杜</t>
    <rPh sb="0" eb="8">
      <t>タキノウガタショウガイフクシ</t>
    </rPh>
    <rPh sb="12" eb="17">
      <t>ジギョウショジョウセイ</t>
    </rPh>
    <rPh sb="18" eb="19">
      <t>モリ</t>
    </rPh>
    <phoneticPr fontId="2"/>
  </si>
  <si>
    <t>社会福祉法人青森県コロニー協会</t>
    <rPh sb="0" eb="6">
      <t>シャカイフクシホウジン</t>
    </rPh>
    <rPh sb="6" eb="9">
      <t>アオモリケン</t>
    </rPh>
    <rPh sb="13" eb="15">
      <t>キョウカイ</t>
    </rPh>
    <phoneticPr fontId="2"/>
  </si>
  <si>
    <t>指定障害福祉サービス事業所青森コロニーソレイユ</t>
    <rPh sb="0" eb="2">
      <t>シテイ</t>
    </rPh>
    <rPh sb="2" eb="4">
      <t>ショウガイ</t>
    </rPh>
    <rPh sb="4" eb="6">
      <t>フクシ</t>
    </rPh>
    <rPh sb="10" eb="13">
      <t>ジギョウショ</t>
    </rPh>
    <rPh sb="13" eb="15">
      <t>アオモリ</t>
    </rPh>
    <phoneticPr fontId="2"/>
  </si>
  <si>
    <t>社会福祉法人青森県コロニー協会</t>
    <rPh sb="0" eb="4">
      <t>シャカイフクシ</t>
    </rPh>
    <rPh sb="4" eb="6">
      <t>ホウジン</t>
    </rPh>
    <rPh sb="6" eb="9">
      <t>アオモリケン</t>
    </rPh>
    <rPh sb="13" eb="15">
      <t>キョウカイ</t>
    </rPh>
    <phoneticPr fontId="2"/>
  </si>
  <si>
    <t>セルプステーション青森</t>
    <rPh sb="9" eb="11">
      <t>アオモリ</t>
    </rPh>
    <phoneticPr fontId="2"/>
  </si>
  <si>
    <t>社会福祉法人温和会</t>
    <rPh sb="0" eb="2">
      <t>シャカイ</t>
    </rPh>
    <rPh sb="2" eb="4">
      <t>フクシ</t>
    </rPh>
    <rPh sb="4" eb="6">
      <t>ホウジン</t>
    </rPh>
    <rPh sb="6" eb="8">
      <t>オンワ</t>
    </rPh>
    <rPh sb="8" eb="9">
      <t>カイ</t>
    </rPh>
    <phoneticPr fontId="2"/>
  </si>
  <si>
    <t>就労サポートセンターそら</t>
    <rPh sb="0" eb="2">
      <t>シュウロウ</t>
    </rPh>
    <phoneticPr fontId="2"/>
  </si>
  <si>
    <t>株式会社はちのへ東奥朝日ソリューション</t>
    <rPh sb="0" eb="4">
      <t>カブシキガイシャ</t>
    </rPh>
    <rPh sb="8" eb="10">
      <t>トウオウ</t>
    </rPh>
    <rPh sb="10" eb="12">
      <t>アサヒ</t>
    </rPh>
    <phoneticPr fontId="2"/>
  </si>
  <si>
    <t>ノヴァス</t>
  </si>
  <si>
    <t>株式会社陽より会</t>
  </si>
  <si>
    <t>陽より会</t>
    <rPh sb="0" eb="1">
      <t>ヒ</t>
    </rPh>
    <rPh sb="3" eb="4">
      <t>カイ</t>
    </rPh>
    <phoneticPr fontId="2"/>
  </si>
  <si>
    <t>合同会社Find you</t>
    <rPh sb="0" eb="4">
      <t>ゴウドウガイシャ</t>
    </rPh>
    <phoneticPr fontId="2"/>
  </si>
  <si>
    <t>就労継続支援事業所A型コアラ</t>
    <rPh sb="0" eb="9">
      <t>シュウロウケイゾクシエンジギョウショ</t>
    </rPh>
    <rPh sb="10" eb="11">
      <t>ガタ</t>
    </rPh>
    <phoneticPr fontId="2"/>
  </si>
  <si>
    <t>株式会社スタートオーバーゼロ</t>
    <rPh sb="0" eb="2">
      <t>カブシキ</t>
    </rPh>
    <rPh sb="2" eb="4">
      <t>カイシャ</t>
    </rPh>
    <phoneticPr fontId="2"/>
  </si>
  <si>
    <t>ゼロ・スタ</t>
  </si>
  <si>
    <t>株式会社青森福祉支援プラザ</t>
    <rPh sb="0" eb="4">
      <t>カブシキガイシャ</t>
    </rPh>
    <rPh sb="4" eb="8">
      <t>アオモリフクシ</t>
    </rPh>
    <rPh sb="8" eb="10">
      <t>シエン</t>
    </rPh>
    <phoneticPr fontId="2"/>
  </si>
  <si>
    <t>障害福祉支援プラザ</t>
    <rPh sb="0" eb="2">
      <t>ショウガイ</t>
    </rPh>
    <rPh sb="2" eb="4">
      <t>フクシ</t>
    </rPh>
    <rPh sb="4" eb="6">
      <t>シエン</t>
    </rPh>
    <phoneticPr fontId="2"/>
  </si>
  <si>
    <t>青森福祉バンク株式会社</t>
    <rPh sb="0" eb="2">
      <t>アオモリ</t>
    </rPh>
    <rPh sb="2" eb="4">
      <t>フクシ</t>
    </rPh>
    <rPh sb="7" eb="11">
      <t>カブシキガイシャ</t>
    </rPh>
    <phoneticPr fontId="2"/>
  </si>
  <si>
    <t>アップルワークス</t>
  </si>
  <si>
    <t>らいふしふと合同会社</t>
  </si>
  <si>
    <t>就労継続支援A型きらめき</t>
  </si>
  <si>
    <t>2420001014517</t>
  </si>
  <si>
    <t>株式会社はちのへ東奥朝日ソリューション</t>
  </si>
  <si>
    <t>はちのへ東奥朝日ソリューションアレスコ</t>
  </si>
  <si>
    <t>特定非営利活動法人恵の里</t>
    <rPh sb="0" eb="9">
      <t>トクテイヒエイ</t>
    </rPh>
    <rPh sb="9" eb="10">
      <t>メグミ</t>
    </rPh>
    <rPh sb="11" eb="12">
      <t>サト</t>
    </rPh>
    <phoneticPr fontId="2"/>
  </si>
  <si>
    <t>就労継続支援A型事業所　恵の里</t>
    <rPh sb="0" eb="4">
      <t>シュウロウケイゾク</t>
    </rPh>
    <rPh sb="4" eb="6">
      <t>シエン</t>
    </rPh>
    <rPh sb="6" eb="8">
      <t>エーガタ</t>
    </rPh>
    <rPh sb="8" eb="11">
      <t>ジギョウショ</t>
    </rPh>
    <rPh sb="12" eb="13">
      <t>メグミ</t>
    </rPh>
    <rPh sb="14" eb="15">
      <t>サ</t>
    </rPh>
    <phoneticPr fontId="2"/>
  </si>
  <si>
    <t>特定非営利活動法人ＪＯＹ</t>
    <rPh sb="0" eb="11">
      <t>トクテイヒエイリカツドウホウジンジョ</t>
    </rPh>
    <phoneticPr fontId="2"/>
  </si>
  <si>
    <t>就労継続支援Ａ型事業所　響</t>
    <rPh sb="0" eb="11">
      <t>シュウロウケイゾクシエンアカタジギョウショ</t>
    </rPh>
    <rPh sb="12" eb="13">
      <t>ヒビキ</t>
    </rPh>
    <phoneticPr fontId="2"/>
  </si>
  <si>
    <t>特定非営利活動法人ビルシャナ</t>
    <rPh sb="0" eb="9">
      <t>トクテイヒエイリカツドウホウジン</t>
    </rPh>
    <phoneticPr fontId="2"/>
  </si>
  <si>
    <t>ビルシャナ</t>
  </si>
  <si>
    <t>特定非営利活動法人 明星会</t>
  </si>
  <si>
    <t>くいーる作業所・花園</t>
    <rPh sb="4" eb="7">
      <t>サギョウショ</t>
    </rPh>
    <rPh sb="8" eb="10">
      <t>ハナゾノ</t>
    </rPh>
    <phoneticPr fontId="2"/>
  </si>
  <si>
    <t>ニューフォレスト株式会社</t>
    <rPh sb="8" eb="12">
      <t>カブシキガイシャ</t>
    </rPh>
    <phoneticPr fontId="2"/>
  </si>
  <si>
    <t>ニューフォレスト株式会社青森事業所</t>
    <rPh sb="8" eb="12">
      <t>カブシキガイシャ</t>
    </rPh>
    <rPh sb="12" eb="14">
      <t>アオモリ</t>
    </rPh>
    <rPh sb="14" eb="17">
      <t>ジギョウショ</t>
    </rPh>
    <phoneticPr fontId="2"/>
  </si>
  <si>
    <t>株式会社レッドコンパス</t>
    <rPh sb="0" eb="2">
      <t>カブシキ</t>
    </rPh>
    <rPh sb="2" eb="4">
      <t>カイシャ</t>
    </rPh>
    <phoneticPr fontId="7"/>
  </si>
  <si>
    <t>Ｆ３（エフスリー）</t>
  </si>
  <si>
    <t>株式会社アールＧ</t>
    <rPh sb="0" eb="4">
      <t>カブシキガイシャ</t>
    </rPh>
    <phoneticPr fontId="7"/>
  </si>
  <si>
    <t>Ｓ･ライン</t>
  </si>
  <si>
    <t>特定非営利活動法人ふれ愛プラザあおば</t>
  </si>
  <si>
    <t>あっとワーク</t>
  </si>
  <si>
    <t>特定非営利活動法人ドリーム</t>
  </si>
  <si>
    <t>ドリーム</t>
  </si>
  <si>
    <t>特定非営利活動法人道</t>
  </si>
  <si>
    <t>福祉工房ソレイユ</t>
    <rPh sb="0" eb="2">
      <t>フクシ</t>
    </rPh>
    <rPh sb="2" eb="4">
      <t>コウボウ</t>
    </rPh>
    <phoneticPr fontId="7"/>
  </si>
  <si>
    <t>株式会社ライブワークス</t>
    <rPh sb="0" eb="4">
      <t>カブシキガイシャ</t>
    </rPh>
    <phoneticPr fontId="7"/>
  </si>
  <si>
    <t>ライブワークス</t>
  </si>
  <si>
    <t>株式会社ワースバンク</t>
  </si>
  <si>
    <t>ルピア</t>
  </si>
  <si>
    <t>ルミック</t>
  </si>
  <si>
    <t>アクシオ</t>
  </si>
  <si>
    <t>ふぁーすと</t>
  </si>
  <si>
    <t>社会医療法人松平病院</t>
  </si>
  <si>
    <t>指定障害福祉サービス事業所　カフェレストラン茶居花</t>
  </si>
  <si>
    <t>一般社団法人ユニバーサルネット</t>
  </si>
  <si>
    <t>心の里グリーンガーデン</t>
  </si>
  <si>
    <t>一般社団法人禾倫</t>
  </si>
  <si>
    <t>八戸グリーンプランツ（Ｈａｃｈｉｎｏｈｅ　Ｇｒｅｅｎ　Ｐｌａｎｔｓ）</t>
  </si>
  <si>
    <t>株式会社ハニービー</t>
  </si>
  <si>
    <t>self-A・ハニービー八戸</t>
    <rPh sb="12" eb="14">
      <t>ハチノヘ</t>
    </rPh>
    <phoneticPr fontId="7"/>
  </si>
  <si>
    <t>一般社団法人つかさ会</t>
    <rPh sb="0" eb="2">
      <t>イッパン</t>
    </rPh>
    <rPh sb="2" eb="4">
      <t>シャダン</t>
    </rPh>
    <rPh sb="4" eb="6">
      <t>ホウジン</t>
    </rPh>
    <rPh sb="9" eb="10">
      <t>カイ</t>
    </rPh>
    <phoneticPr fontId="7"/>
  </si>
  <si>
    <t>アルバ</t>
  </si>
  <si>
    <t>特定非営利活動法人道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ミチ</t>
    </rPh>
    <phoneticPr fontId="7"/>
  </si>
  <si>
    <t>ワークプラザ　ソレイユ</t>
  </si>
  <si>
    <t>合同会社ゆめぷらす</t>
    <rPh sb="0" eb="2">
      <t>ゴウドウ</t>
    </rPh>
    <rPh sb="2" eb="4">
      <t>ガイシャ</t>
    </rPh>
    <phoneticPr fontId="7"/>
  </si>
  <si>
    <t>就労継続支援Ａ型事業所Alpha Growth</t>
    <rPh sb="0" eb="8">
      <t>シュウロウ</t>
    </rPh>
    <rPh sb="8" eb="11">
      <t>ジギョウショ</t>
    </rPh>
    <phoneticPr fontId="7"/>
  </si>
  <si>
    <t>株式会社ノーマライゼーション</t>
    <rPh sb="0" eb="4">
      <t>カブシキガイシャ</t>
    </rPh>
    <phoneticPr fontId="7"/>
  </si>
  <si>
    <t>トラストソリューション</t>
  </si>
  <si>
    <t>特定非営利活動法人WeedSoul</t>
    <rPh sb="0" eb="9">
      <t>トクテイヒエイリカツドウホウジン</t>
    </rPh>
    <phoneticPr fontId="7"/>
  </si>
  <si>
    <t>ing</t>
  </si>
  <si>
    <t>多機能型</t>
    <rPh sb="0" eb="4">
      <t>タキノウガタ</t>
    </rPh>
    <phoneticPr fontId="2"/>
  </si>
  <si>
    <t>○</t>
  </si>
  <si>
    <t>R6.11.2～R7.3.31休止</t>
    <rPh sb="15" eb="17">
      <t>キュウシ</t>
    </rPh>
    <phoneticPr fontId="2"/>
  </si>
  <si>
    <t>R7.3.1～休止</t>
    <rPh sb="7" eb="9">
      <t>キュウシ</t>
    </rPh>
    <phoneticPr fontId="2"/>
  </si>
  <si>
    <t>R7.2.1～休止</t>
    <rPh sb="7" eb="9">
      <t>キュウシ</t>
    </rPh>
    <phoneticPr fontId="2"/>
  </si>
  <si>
    <t>R6.5.1休止</t>
    <rPh sb="6" eb="8">
      <t>キュウシ</t>
    </rPh>
    <phoneticPr fontId="2"/>
  </si>
  <si>
    <t>1420005004366</t>
  </si>
  <si>
    <t>社会福祉法人つがる三和会</t>
    <rPh sb="0" eb="6">
      <t>シャカイフクシホウジン</t>
    </rPh>
    <rPh sb="9" eb="11">
      <t>サンワ</t>
    </rPh>
    <rPh sb="11" eb="12">
      <t>カイ</t>
    </rPh>
    <phoneticPr fontId="2"/>
  </si>
  <si>
    <t>障害福祉就労継続支援施設（Ａ型）三和の里</t>
    <rPh sb="0" eb="12">
      <t>ショウガイフクシシュウロウケイゾクシエンシセツ</t>
    </rPh>
    <rPh sb="13" eb="15">
      <t>エーガタ</t>
    </rPh>
    <rPh sb="16" eb="18">
      <t>ミワ</t>
    </rPh>
    <rPh sb="19" eb="20">
      <t>サト</t>
    </rPh>
    <phoneticPr fontId="2"/>
  </si>
  <si>
    <t>9420005004383</t>
    <phoneticPr fontId="2"/>
  </si>
  <si>
    <t>青森県</t>
    <rPh sb="0" eb="3">
      <t>アオモリケン</t>
    </rPh>
    <phoneticPr fontId="2"/>
  </si>
  <si>
    <t>株式会社エンジェルス</t>
    <rPh sb="0" eb="4">
      <t>カブシキガイシャ</t>
    </rPh>
    <phoneticPr fontId="2"/>
  </si>
  <si>
    <t>株式会社　レイズ</t>
    <rPh sb="0" eb="4">
      <t>カブシキガイシャ</t>
    </rPh>
    <phoneticPr fontId="2"/>
  </si>
  <si>
    <t>株式会社　ＣｏｃｏＲａ</t>
    <rPh sb="0" eb="4">
      <t>カブシキガイシャ</t>
    </rPh>
    <phoneticPr fontId="2"/>
  </si>
  <si>
    <t>442000500698</t>
  </si>
  <si>
    <t>NPO法人　team.Step by step</t>
    <rPh sb="3" eb="5">
      <t>ホウジン</t>
    </rPh>
    <phoneticPr fontId="2"/>
  </si>
  <si>
    <t>特定非営利活動法人夢の里</t>
    <rPh sb="0" eb="10">
      <t>トクテイヒエイリカツドウホウジンユメ</t>
    </rPh>
    <rPh sb="11" eb="12">
      <t>サト</t>
    </rPh>
    <phoneticPr fontId="2"/>
  </si>
  <si>
    <t>4420005006698</t>
  </si>
  <si>
    <t xml:space="preserve">NPO法人　team. Step by step </t>
    <rPh sb="3" eb="5">
      <t>ホウジン</t>
    </rPh>
    <phoneticPr fontId="2"/>
  </si>
  <si>
    <t>株式会社想い工房</t>
    <rPh sb="0" eb="4">
      <t>カブシキガイシャ</t>
    </rPh>
    <rPh sb="4" eb="5">
      <t>オモ</t>
    </rPh>
    <rPh sb="6" eb="8">
      <t>コウボウ</t>
    </rPh>
    <phoneticPr fontId="2"/>
  </si>
  <si>
    <t>5420005003918</t>
  </si>
  <si>
    <t>(特非)あいうえおの会</t>
  </si>
  <si>
    <t>アイデンド株式会社</t>
    <rPh sb="5" eb="7">
      <t>カブシキ</t>
    </rPh>
    <rPh sb="7" eb="9">
      <t>カイシャ</t>
    </rPh>
    <phoneticPr fontId="2"/>
  </si>
  <si>
    <t>社会福祉法人海陽会</t>
    <rPh sb="0" eb="6">
      <t>シャカイフクシホウジン</t>
    </rPh>
    <rPh sb="6" eb="9">
      <t>カイヨウカイ</t>
    </rPh>
    <phoneticPr fontId="2"/>
  </si>
  <si>
    <t>4420005000940</t>
  </si>
  <si>
    <t>社会福祉法人平舘福祉会</t>
    <rPh sb="0" eb="6">
      <t>シャカイフクシホウジン</t>
    </rPh>
    <rPh sb="6" eb="11">
      <t>タイラダテフクシカイ</t>
    </rPh>
    <phoneticPr fontId="2"/>
  </si>
  <si>
    <t>株式会社　エフォート</t>
    <rPh sb="0" eb="4">
      <t>カブシキカイシャ</t>
    </rPh>
    <phoneticPr fontId="2"/>
  </si>
  <si>
    <t>社会福祉法人　求道舎</t>
    <rPh sb="0" eb="6">
      <t>シャカイフクシホウジン</t>
    </rPh>
    <rPh sb="7" eb="10">
      <t>キュウドウシャ</t>
    </rPh>
    <phoneticPr fontId="2"/>
  </si>
  <si>
    <t>株式会社きりん</t>
    <rPh sb="0" eb="4">
      <t>カブシキガイシャ</t>
    </rPh>
    <phoneticPr fontId="2"/>
  </si>
  <si>
    <t>北心会</t>
    <rPh sb="0" eb="3">
      <t>ホクシンカイ</t>
    </rPh>
    <phoneticPr fontId="2"/>
  </si>
  <si>
    <t>求道舎</t>
    <rPh sb="0" eb="2">
      <t>グドウ</t>
    </rPh>
    <rPh sb="2" eb="3">
      <t>シャ</t>
    </rPh>
    <phoneticPr fontId="2"/>
  </si>
  <si>
    <t>有限会社大裕</t>
    <rPh sb="0" eb="6">
      <t>ユウゲンガイシャダイユウ</t>
    </rPh>
    <phoneticPr fontId="2"/>
  </si>
  <si>
    <t>株式会社　活き活き半島</t>
    <rPh sb="0" eb="4">
      <t>カブシキカイシャ</t>
    </rPh>
    <rPh sb="5" eb="6">
      <t>イ</t>
    </rPh>
    <rPh sb="7" eb="8">
      <t>イ</t>
    </rPh>
    <rPh sb="9" eb="11">
      <t>ハントウ</t>
    </rPh>
    <phoneticPr fontId="2"/>
  </si>
  <si>
    <t>株式会社　笑桜会</t>
    <rPh sb="0" eb="4">
      <t>カブシキガイシャ</t>
    </rPh>
    <rPh sb="5" eb="7">
      <t>ワライサクラ</t>
    </rPh>
    <rPh sb="7" eb="8">
      <t>カイ</t>
    </rPh>
    <phoneticPr fontId="2"/>
  </si>
  <si>
    <t>社会福祉法人　聖康会</t>
    <rPh sb="0" eb="6">
      <t>シャカイフクシホウジン</t>
    </rPh>
    <rPh sb="7" eb="8">
      <t>セイ</t>
    </rPh>
    <rPh sb="8" eb="9">
      <t>コウ</t>
    </rPh>
    <rPh sb="9" eb="10">
      <t>カイ</t>
    </rPh>
    <phoneticPr fontId="2"/>
  </si>
  <si>
    <t>むつ下北子育て支援ネットワークひろば</t>
    <rPh sb="2" eb="4">
      <t>シモキタ</t>
    </rPh>
    <rPh sb="4" eb="6">
      <t>コソダ</t>
    </rPh>
    <rPh sb="7" eb="9">
      <t>シエン</t>
    </rPh>
    <phoneticPr fontId="2"/>
  </si>
  <si>
    <t>サポートセンター虹</t>
    <rPh sb="8" eb="9">
      <t>ニジ</t>
    </rPh>
    <phoneticPr fontId="2"/>
  </si>
  <si>
    <t>2420001012941</t>
  </si>
  <si>
    <t>サンライズ・ケアサービス</t>
  </si>
  <si>
    <t>株式会社エフリング</t>
    <rPh sb="0" eb="4">
      <t>カブシキガイシャ</t>
    </rPh>
    <phoneticPr fontId="2"/>
  </si>
  <si>
    <t>特定非営利活動法人ドリーム</t>
    <rPh sb="0" eb="2">
      <t>トクテイ</t>
    </rPh>
    <rPh sb="2" eb="5">
      <t>ヒエイリ</t>
    </rPh>
    <rPh sb="5" eb="9">
      <t>カツドウホウジン</t>
    </rPh>
    <phoneticPr fontId="2"/>
  </si>
  <si>
    <t>タグボート株式会社</t>
    <rPh sb="5" eb="9">
      <t>カブシキガイシャ</t>
    </rPh>
    <phoneticPr fontId="2"/>
  </si>
  <si>
    <t>有限会社コマイ</t>
    <rPh sb="0" eb="4">
      <t>ユウゲンガイシャ</t>
    </rPh>
    <phoneticPr fontId="2"/>
  </si>
  <si>
    <t>有限会社大裕</t>
    <rPh sb="0" eb="6">
      <t>ユウゲンカイシャダイユウ</t>
    </rPh>
    <phoneticPr fontId="2"/>
  </si>
  <si>
    <t>有限会社　大裕</t>
    <rPh sb="0" eb="4">
      <t>ユウゲンガイシャ</t>
    </rPh>
    <rPh sb="5" eb="7">
      <t>ダイユウ</t>
    </rPh>
    <phoneticPr fontId="2"/>
  </si>
  <si>
    <t>有限会社大裕</t>
    <rPh sb="0" eb="4">
      <t>ユウゲンガイシャ</t>
    </rPh>
    <rPh sb="4" eb="6">
      <t>ダイユウ</t>
    </rPh>
    <phoneticPr fontId="2"/>
  </si>
  <si>
    <t>社会福祉法人　俊公会</t>
    <rPh sb="0" eb="6">
      <t>シャカイフクシホウジン</t>
    </rPh>
    <rPh sb="7" eb="8">
      <t>シュン</t>
    </rPh>
    <rPh sb="8" eb="10">
      <t>コウカイ</t>
    </rPh>
    <phoneticPr fontId="2"/>
  </si>
  <si>
    <t>有限会社サンライズ</t>
    <rPh sb="0" eb="4">
      <t>ユウゲンガイシャ</t>
    </rPh>
    <phoneticPr fontId="2"/>
  </si>
  <si>
    <t>特定非営利活動法人愛心会</t>
    <rPh sb="0" eb="12">
      <t>トクテイヒエイリカツドウホウジンアイシンカイ</t>
    </rPh>
    <phoneticPr fontId="2"/>
  </si>
  <si>
    <t>一般社団法人</t>
  </si>
  <si>
    <t>社会福祉法人あーるど</t>
    <rPh sb="0" eb="6">
      <t>シャカイフクシホウジン</t>
    </rPh>
    <phoneticPr fontId="2"/>
  </si>
  <si>
    <t>一般社団法人　陽だまりの会</t>
    <rPh sb="0" eb="6">
      <t>イッパンシャダンホウジン</t>
    </rPh>
    <rPh sb="7" eb="8">
      <t>ヒ</t>
    </rPh>
    <rPh sb="12" eb="13">
      <t>カイ</t>
    </rPh>
    <phoneticPr fontId="2"/>
  </si>
  <si>
    <t>沖和合同会社</t>
  </si>
  <si>
    <t>一般社団法人フロイデ</t>
    <rPh sb="0" eb="6">
      <t>イッパンシャダンホウジン</t>
    </rPh>
    <phoneticPr fontId="2"/>
  </si>
  <si>
    <t>一般社団法人　みちびき</t>
    <rPh sb="0" eb="6">
      <t>イッパンシャダンホウジン</t>
    </rPh>
    <phoneticPr fontId="2"/>
  </si>
  <si>
    <t>4200-05-007611</t>
  </si>
  <si>
    <t>社会福祉法人　共生の杜</t>
    <rPh sb="0" eb="6">
      <t>シャカイフクシホウジン</t>
    </rPh>
    <rPh sb="7" eb="9">
      <t>キョウセイ</t>
    </rPh>
    <rPh sb="10" eb="11">
      <t>モリ</t>
    </rPh>
    <phoneticPr fontId="2"/>
  </si>
  <si>
    <t>養正会</t>
  </si>
  <si>
    <t>一般社団法人アイループ</t>
    <rPh sb="0" eb="2">
      <t>イッパン</t>
    </rPh>
    <rPh sb="2" eb="4">
      <t>シャダン</t>
    </rPh>
    <rPh sb="4" eb="6">
      <t>ホウジン</t>
    </rPh>
    <phoneticPr fontId="2"/>
  </si>
  <si>
    <t>社会福祉法人　東北赤松福祉会</t>
    <rPh sb="0" eb="6">
      <t>シャカイフクシホウジン</t>
    </rPh>
    <rPh sb="7" eb="14">
      <t>トウホクアカマツフクシカイ</t>
    </rPh>
    <phoneticPr fontId="2"/>
  </si>
  <si>
    <t>特定非営利活動法人みどり野</t>
    <rPh sb="0" eb="9">
      <t>トクテイヒエイリカツドウホウジン</t>
    </rPh>
    <rPh sb="12" eb="13">
      <t>ノ</t>
    </rPh>
    <phoneticPr fontId="2"/>
  </si>
  <si>
    <t>合同会社心友</t>
    <rPh sb="0" eb="6">
      <t>ゴウドウガイシャシンユウ</t>
    </rPh>
    <phoneticPr fontId="2"/>
  </si>
  <si>
    <t>合同会社ウェルネスプラス</t>
    <rPh sb="0" eb="4">
      <t>ゴウドウ</t>
    </rPh>
    <phoneticPr fontId="2"/>
  </si>
  <si>
    <t>742000
5003262</t>
  </si>
  <si>
    <t>社会福祉法人サポートセンター虹</t>
    <rPh sb="0" eb="2">
      <t>シャカイ</t>
    </rPh>
    <rPh sb="2" eb="4">
      <t>フクシ</t>
    </rPh>
    <rPh sb="4" eb="6">
      <t>ホウジン</t>
    </rPh>
    <rPh sb="14" eb="15">
      <t>ニジ</t>
    </rPh>
    <phoneticPr fontId="2"/>
  </si>
  <si>
    <t>8420005004896</t>
  </si>
  <si>
    <t>社会福祉法人　抱民舎</t>
  </si>
  <si>
    <t>愛和会</t>
    <rPh sb="0" eb="3">
      <t>アイワカイ</t>
    </rPh>
    <phoneticPr fontId="2"/>
  </si>
  <si>
    <t>株式会社なでし子</t>
  </si>
  <si>
    <t>社会福祉法人　共生の杜</t>
    <rPh sb="0" eb="4">
      <t>シャカイフクシ</t>
    </rPh>
    <rPh sb="4" eb="6">
      <t>ホウジン</t>
    </rPh>
    <rPh sb="7" eb="9">
      <t>キョウセイ</t>
    </rPh>
    <rPh sb="10" eb="11">
      <t>モリ</t>
    </rPh>
    <phoneticPr fontId="2"/>
  </si>
  <si>
    <t>社会福祉法人　一葉会</t>
    <rPh sb="0" eb="2">
      <t>シャカイ</t>
    </rPh>
    <rPh sb="2" eb="4">
      <t>フクシ</t>
    </rPh>
    <rPh sb="4" eb="6">
      <t>ホウジン</t>
    </rPh>
    <rPh sb="7" eb="9">
      <t>イチヨウ</t>
    </rPh>
    <rPh sb="9" eb="10">
      <t>カイ</t>
    </rPh>
    <phoneticPr fontId="2"/>
  </si>
  <si>
    <t>3420003001586</t>
  </si>
  <si>
    <t>COLOR合同会社</t>
  </si>
  <si>
    <t>社会福祉法人阿闍羅会</t>
    <rPh sb="0" eb="10">
      <t>シャカイフクシホウジンアジャラカイ</t>
    </rPh>
    <phoneticPr fontId="2"/>
  </si>
  <si>
    <t>社会福祉法人拓心会</t>
  </si>
  <si>
    <t>NPO法人</t>
    <rPh sb="3" eb="5">
      <t>ホウジン</t>
    </rPh>
    <phoneticPr fontId="2"/>
  </si>
  <si>
    <t>社会福祉法人　伸康会</t>
    <rPh sb="0" eb="6">
      <t>シャカイ</t>
    </rPh>
    <rPh sb="7" eb="10">
      <t>シンコウカイ</t>
    </rPh>
    <phoneticPr fontId="2"/>
  </si>
  <si>
    <t>社会福祉法人茜育友会</t>
    <rPh sb="0" eb="10">
      <t>シャカイフクシホウジンアカネイクユウカイ</t>
    </rPh>
    <phoneticPr fontId="2"/>
  </si>
  <si>
    <t>株式会社帆の風</t>
    <rPh sb="0" eb="5">
      <t>カブシキガイシャホ</t>
    </rPh>
    <rPh sb="6" eb="7">
      <t>カゼ</t>
    </rPh>
    <phoneticPr fontId="2"/>
  </si>
  <si>
    <t>3430001061920</t>
  </si>
  <si>
    <t>株式会社　駒のまほろば</t>
    <rPh sb="0" eb="4">
      <t>カブシキガイシャ</t>
    </rPh>
    <rPh sb="5" eb="6">
      <t>コマ</t>
    </rPh>
    <phoneticPr fontId="2"/>
  </si>
  <si>
    <t>極光の会</t>
    <rPh sb="0" eb="2">
      <t>キョッコウ</t>
    </rPh>
    <rPh sb="3" eb="4">
      <t>カイ</t>
    </rPh>
    <phoneticPr fontId="2"/>
  </si>
  <si>
    <t>上北地方教育・福祉事務組合</t>
    <rPh sb="0" eb="6">
      <t>カミキタチホウキョウイク</t>
    </rPh>
    <rPh sb="7" eb="13">
      <t>フクシジムクミアイ</t>
    </rPh>
    <phoneticPr fontId="2"/>
  </si>
  <si>
    <t>みちのく福祉会</t>
    <rPh sb="4" eb="6">
      <t>フクシ</t>
    </rPh>
    <rPh sb="6" eb="7">
      <t>カイ</t>
    </rPh>
    <phoneticPr fontId="2"/>
  </si>
  <si>
    <t>4420005006038</t>
  </si>
  <si>
    <t>社会福祉法人　誠友会</t>
    <rPh sb="0" eb="2">
      <t>シャカイ</t>
    </rPh>
    <rPh sb="2" eb="4">
      <t>フクシ</t>
    </rPh>
    <rPh sb="4" eb="6">
      <t>ホウジン</t>
    </rPh>
    <rPh sb="7" eb="8">
      <t>マコト</t>
    </rPh>
    <rPh sb="8" eb="9">
      <t>トモ</t>
    </rPh>
    <rPh sb="9" eb="10">
      <t>カイ</t>
    </rPh>
    <phoneticPr fontId="2"/>
  </si>
  <si>
    <t>社会福祉法人藤聖母園</t>
    <rPh sb="0" eb="10">
      <t>シャカイフクシホウジンフジセイボエン</t>
    </rPh>
    <phoneticPr fontId="2"/>
  </si>
  <si>
    <t>社会福祉法人七峰会</t>
    <rPh sb="0" eb="6">
      <t>シャカイフクシホウジン</t>
    </rPh>
    <rPh sb="6" eb="7">
      <t>ナナ</t>
    </rPh>
    <rPh sb="7" eb="8">
      <t>ミネ</t>
    </rPh>
    <rPh sb="8" eb="9">
      <t>カイ</t>
    </rPh>
    <phoneticPr fontId="2"/>
  </si>
  <si>
    <t>青森県すこやか福祉事業団</t>
    <rPh sb="0" eb="3">
      <t>アオモリケン</t>
    </rPh>
    <rPh sb="7" eb="9">
      <t>フクシ</t>
    </rPh>
    <rPh sb="9" eb="12">
      <t>ジギョウダン</t>
    </rPh>
    <phoneticPr fontId="2"/>
  </si>
  <si>
    <t>社会福祉法人青森県すこやか福祉事業団</t>
    <rPh sb="0" eb="9">
      <t>シャカイフクシホウジンアオモリケン</t>
    </rPh>
    <rPh sb="13" eb="18">
      <t>フクシジギョウダン</t>
    </rPh>
    <phoneticPr fontId="2"/>
  </si>
  <si>
    <t>社会福祉法人　拓心会</t>
    <rPh sb="0" eb="2">
      <t>シャカイ</t>
    </rPh>
    <rPh sb="2" eb="4">
      <t>フクシ</t>
    </rPh>
    <rPh sb="4" eb="6">
      <t>ホウジン</t>
    </rPh>
    <rPh sb="7" eb="8">
      <t>タク</t>
    </rPh>
    <rPh sb="8" eb="9">
      <t>シン</t>
    </rPh>
    <rPh sb="9" eb="10">
      <t>カイ</t>
    </rPh>
    <phoneticPr fontId="2"/>
  </si>
  <si>
    <t>株式会社　JIN　CARE</t>
  </si>
  <si>
    <t>一般社団法人謙心会</t>
    <rPh sb="0" eb="6">
      <t>イッパンシャダンホウジン</t>
    </rPh>
    <rPh sb="6" eb="9">
      <t>ケンシンカイ</t>
    </rPh>
    <phoneticPr fontId="2"/>
  </si>
  <si>
    <t>株式会社佛心</t>
    <rPh sb="0" eb="6">
      <t>カブ</t>
    </rPh>
    <phoneticPr fontId="2"/>
  </si>
  <si>
    <t>特定非営利活動法人MUGEN</t>
    <rPh sb="0" eb="5">
      <t xml:space="preserve">トクテイヒエイリ </t>
    </rPh>
    <rPh sb="5" eb="7">
      <t xml:space="preserve">カツドウ </t>
    </rPh>
    <rPh sb="7" eb="9">
      <t xml:space="preserve">ホウジン </t>
    </rPh>
    <phoneticPr fontId="2"/>
  </si>
  <si>
    <t>一般財団法人愛成会</t>
    <rPh sb="0" eb="2">
      <t>イッパン</t>
    </rPh>
    <rPh sb="2" eb="4">
      <t>ザイダン</t>
    </rPh>
    <rPh sb="4" eb="6">
      <t>ホウジン</t>
    </rPh>
    <rPh sb="6" eb="9">
      <t>アイセイカイ</t>
    </rPh>
    <phoneticPr fontId="2"/>
  </si>
  <si>
    <t>有限会社　おててつないで</t>
    <rPh sb="0" eb="4">
      <t>ユウゲンガイシャ</t>
    </rPh>
    <phoneticPr fontId="2"/>
  </si>
  <si>
    <t>特定非営利活動法人シニアネット弘前</t>
    <rPh sb="0" eb="9">
      <t>トクテイヒエイリカツドウホウジン</t>
    </rPh>
    <rPh sb="15" eb="17">
      <t>ヒロサキ</t>
    </rPh>
    <phoneticPr fontId="2"/>
  </si>
  <si>
    <t>社会福祉法人　愛生会</t>
    <rPh sb="0" eb="4">
      <t>シャカイフクシ</t>
    </rPh>
    <rPh sb="4" eb="6">
      <t>ホウジン</t>
    </rPh>
    <rPh sb="7" eb="8">
      <t>アイ</t>
    </rPh>
    <rPh sb="8" eb="9">
      <t>イ</t>
    </rPh>
    <rPh sb="9" eb="10">
      <t>カイ</t>
    </rPh>
    <phoneticPr fontId="2"/>
  </si>
  <si>
    <t>合同会社　健有会</t>
    <rPh sb="0" eb="4">
      <t>ゴウドウカイシャ</t>
    </rPh>
    <rPh sb="5" eb="6">
      <t>ケン</t>
    </rPh>
    <rPh sb="6" eb="7">
      <t>ユウ</t>
    </rPh>
    <rPh sb="7" eb="8">
      <t>カイ</t>
    </rPh>
    <phoneticPr fontId="2"/>
  </si>
  <si>
    <t>特定非営利活動法人　MUGEN</t>
    <rPh sb="0" eb="9">
      <t>トクテイヒエイリカツデ</t>
    </rPh>
    <phoneticPr fontId="2"/>
  </si>
  <si>
    <t>有限会社　ひかり</t>
    <rPh sb="0" eb="4">
      <t>ユウゲンガイシャ</t>
    </rPh>
    <phoneticPr fontId="2"/>
  </si>
  <si>
    <t>特定非営利活動法人とらいはあと</t>
    <rPh sb="0" eb="9">
      <t>トクテイヒエイリカツドウホウジン</t>
    </rPh>
    <phoneticPr fontId="2"/>
  </si>
  <si>
    <t>合同会社再び</t>
    <rPh sb="0" eb="5">
      <t>ゴウドウガイシャフタタ</t>
    </rPh>
    <phoneticPr fontId="2"/>
  </si>
  <si>
    <t>8420003001854</t>
  </si>
  <si>
    <t>合同会社ゆめぷらす</t>
  </si>
  <si>
    <t>社会福祉法人黒石市社会福祉協議会</t>
  </si>
  <si>
    <t>未来工房合同会社</t>
    <rPh sb="0" eb="8">
      <t>ミライコウボウゴウドウガイシャ</t>
    </rPh>
    <phoneticPr fontId="2"/>
  </si>
  <si>
    <t>特定非営利活動法人ほほえみの会</t>
  </si>
  <si>
    <t>万陽会</t>
    <rPh sb="0" eb="3">
      <t>マンヨウカイ</t>
    </rPh>
    <phoneticPr fontId="2"/>
  </si>
  <si>
    <t>社会福祉法人東奥会</t>
    <rPh sb="0" eb="9">
      <t>シャカイフクシホウジントウオウカイ</t>
    </rPh>
    <phoneticPr fontId="2"/>
  </si>
  <si>
    <t>愛生会</t>
    <rPh sb="0" eb="2">
      <t>アキ</t>
    </rPh>
    <rPh sb="2" eb="3">
      <t>カイ</t>
    </rPh>
    <phoneticPr fontId="2"/>
  </si>
  <si>
    <t>八甲田会</t>
    <rPh sb="0" eb="4">
      <t>ハッコウダカイ</t>
    </rPh>
    <phoneticPr fontId="2"/>
  </si>
  <si>
    <t>0203-613929-9</t>
  </si>
  <si>
    <t>特定非営利活動法人あいゆう</t>
    <rPh sb="0" eb="9">
      <t>トクテイヒエイリカツドウホウジン</t>
    </rPh>
    <phoneticPr fontId="2"/>
  </si>
  <si>
    <t>社会福祉法人鶴田町社会福祉協議会</t>
    <rPh sb="0" eb="6">
      <t>シャカイフクシホウジン</t>
    </rPh>
    <rPh sb="6" eb="9">
      <t>ツルタマチ</t>
    </rPh>
    <rPh sb="9" eb="11">
      <t>シャカイ</t>
    </rPh>
    <rPh sb="11" eb="13">
      <t>フクシ</t>
    </rPh>
    <rPh sb="13" eb="16">
      <t>キョウギカイ</t>
    </rPh>
    <phoneticPr fontId="2"/>
  </si>
  <si>
    <t>ＮＰＯ法人リンク・障害者の生活と就労を支援するネットワーク</t>
    <rPh sb="3" eb="5">
      <t>ホウジン</t>
    </rPh>
    <rPh sb="9" eb="12">
      <t>ショウガイシャ</t>
    </rPh>
    <rPh sb="13" eb="15">
      <t>セイカツ</t>
    </rPh>
    <rPh sb="16" eb="18">
      <t>シュウロウ</t>
    </rPh>
    <rPh sb="19" eb="21">
      <t>シエン</t>
    </rPh>
    <phoneticPr fontId="2"/>
  </si>
  <si>
    <t>社会福祉法人　桜木会</t>
    <rPh sb="0" eb="6">
      <t>シャカイフクシホウジン</t>
    </rPh>
    <rPh sb="7" eb="10">
      <t>サクラギカイ</t>
    </rPh>
    <phoneticPr fontId="2"/>
  </si>
  <si>
    <t>社会福祉法人 松緑福祉会</t>
    <rPh sb="0" eb="6">
      <t>シャカイフクシホウジン</t>
    </rPh>
    <rPh sb="7" eb="9">
      <t>マツミドリ</t>
    </rPh>
    <rPh sb="9" eb="12">
      <t>フクシカイ</t>
    </rPh>
    <phoneticPr fontId="2"/>
  </si>
  <si>
    <t>社会福祉法人希望</t>
    <rPh sb="0" eb="8">
      <t>シャカイフクシホウジンノゾミ</t>
    </rPh>
    <phoneticPr fontId="2"/>
  </si>
  <si>
    <t>1420005003343</t>
  </si>
  <si>
    <t>障害者地域生活支援センター</t>
    <rPh sb="0" eb="9">
      <t>ショウガイシャチイキセイカツシエン</t>
    </rPh>
    <phoneticPr fontId="2"/>
  </si>
  <si>
    <t>5420005006193</t>
  </si>
  <si>
    <t>特定非営利活動法人ユウアイ</t>
    <rPh sb="0" eb="9">
      <t>トクテイヒエイリカツドウホウジン</t>
    </rPh>
    <phoneticPr fontId="2"/>
  </si>
  <si>
    <t>1420005002923</t>
  </si>
  <si>
    <t>清慈会</t>
    <rPh sb="0" eb="1">
      <t>セイ</t>
    </rPh>
    <rPh sb="1" eb="2">
      <t>ジ</t>
    </rPh>
    <rPh sb="2" eb="3">
      <t>カイ</t>
    </rPh>
    <phoneticPr fontId="2"/>
  </si>
  <si>
    <t>社会福祉法人　清慈会</t>
    <rPh sb="0" eb="2">
      <t>シャカイ</t>
    </rPh>
    <rPh sb="2" eb="4">
      <t>フクシ</t>
    </rPh>
    <rPh sb="4" eb="6">
      <t>ホウジン</t>
    </rPh>
    <rPh sb="7" eb="8">
      <t>セイ</t>
    </rPh>
    <rPh sb="8" eb="9">
      <t>ジ</t>
    </rPh>
    <rPh sb="9" eb="10">
      <t>カイ</t>
    </rPh>
    <phoneticPr fontId="2"/>
  </si>
  <si>
    <t>株式会社　杉の子会</t>
    <rPh sb="0" eb="4">
      <t>カブシキガイシャ</t>
    </rPh>
    <rPh sb="5" eb="6">
      <t>スギ</t>
    </rPh>
    <rPh sb="7" eb="9">
      <t>コカイ</t>
    </rPh>
    <phoneticPr fontId="2"/>
  </si>
  <si>
    <t>健誠会</t>
    <rPh sb="0" eb="3">
      <t>ケンセイカイ</t>
    </rPh>
    <phoneticPr fontId="2"/>
  </si>
  <si>
    <t>者社会福祉法人　健誠会　</t>
    <rPh sb="0" eb="1">
      <t>シャ</t>
    </rPh>
    <rPh sb="1" eb="11">
      <t>シャカイ</t>
    </rPh>
    <phoneticPr fontId="2"/>
  </si>
  <si>
    <t>社会福祉法人　生活・文化研究所</t>
    <rPh sb="0" eb="6">
      <t>シャカイフクシホウジン</t>
    </rPh>
    <rPh sb="7" eb="9">
      <t>セイカツ</t>
    </rPh>
    <rPh sb="10" eb="15">
      <t>ブンカケンキュウジョ</t>
    </rPh>
    <phoneticPr fontId="2"/>
  </si>
  <si>
    <t>社会福祉法人みやぎ会</t>
    <rPh sb="0" eb="6">
      <t>シャカイフクシホウジン</t>
    </rPh>
    <rPh sb="9" eb="10">
      <t>カイ</t>
    </rPh>
    <phoneticPr fontId="2"/>
  </si>
  <si>
    <t>七峰会</t>
    <rPh sb="0" eb="1">
      <t>シチ</t>
    </rPh>
    <rPh sb="1" eb="2">
      <t>ミネ</t>
    </rPh>
    <rPh sb="2" eb="3">
      <t>カイ</t>
    </rPh>
    <phoneticPr fontId="2"/>
  </si>
  <si>
    <t>特定非営利活動法人　アックス工房</t>
    <rPh sb="0" eb="9">
      <t>トクテイヒエイリカツドウホウジン</t>
    </rPh>
    <rPh sb="14" eb="16">
      <t>コウボウ</t>
    </rPh>
    <phoneticPr fontId="2"/>
  </si>
  <si>
    <t>社会福祉法人　昭壽会</t>
    <rPh sb="0" eb="2">
      <t>シャカイ</t>
    </rPh>
    <rPh sb="2" eb="4">
      <t>フクシ</t>
    </rPh>
    <rPh sb="4" eb="6">
      <t>ホウジン</t>
    </rPh>
    <rPh sb="7" eb="9">
      <t>ショウジュ</t>
    </rPh>
    <rPh sb="9" eb="10">
      <t>カイ</t>
    </rPh>
    <phoneticPr fontId="2"/>
  </si>
  <si>
    <t>一般社団法人日々木の森</t>
    <rPh sb="0" eb="11">
      <t>イッパンシャダンホウジンヒビキノモリ</t>
    </rPh>
    <phoneticPr fontId="2"/>
  </si>
  <si>
    <t>特定非営利活動法人農楽郷ここ・カラダ</t>
    <rPh sb="0" eb="9">
      <t>トクテイヒエイリカツドウホウジン</t>
    </rPh>
    <rPh sb="9" eb="12">
      <t>ノウラクキョウ</t>
    </rPh>
    <phoneticPr fontId="2"/>
  </si>
  <si>
    <t>恩和会</t>
    <rPh sb="0" eb="3">
      <t>オンワカイ</t>
    </rPh>
    <phoneticPr fontId="2"/>
  </si>
  <si>
    <t>有限会社修清</t>
    <rPh sb="0" eb="6">
      <t>ユウゲンガイシャシュウセイ</t>
    </rPh>
    <phoneticPr fontId="2"/>
  </si>
  <si>
    <t>特定非営利活動法人陽だまりの家</t>
    <rPh sb="0" eb="9">
      <t>トクテイヒエイリカツドウホウジン</t>
    </rPh>
    <rPh sb="9" eb="10">
      <t>ヒ</t>
    </rPh>
    <rPh sb="14" eb="15">
      <t>イエ</t>
    </rPh>
    <phoneticPr fontId="2"/>
  </si>
  <si>
    <t>一般社団法人つづり</t>
    <rPh sb="0" eb="6">
      <t>イッパンシャダンホウジン</t>
    </rPh>
    <phoneticPr fontId="2"/>
  </si>
  <si>
    <t>株式会社エイビス青森</t>
    <rPh sb="0" eb="4">
      <t>カブシキガイシャ</t>
    </rPh>
    <rPh sb="8" eb="10">
      <t>アオモリ</t>
    </rPh>
    <phoneticPr fontId="2"/>
  </si>
  <si>
    <t>NPO法人しおん</t>
    <rPh sb="3" eb="5">
      <t>ホウジン</t>
    </rPh>
    <phoneticPr fontId="2"/>
  </si>
  <si>
    <t>特定非営利活動法人　三本の木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サンボン</t>
    </rPh>
    <rPh sb="13" eb="14">
      <t>キ</t>
    </rPh>
    <phoneticPr fontId="2"/>
  </si>
  <si>
    <t>MiddleBrow株式会社</t>
    <rPh sb="10" eb="14">
      <t>カブシキガイシャ</t>
    </rPh>
    <phoneticPr fontId="2"/>
  </si>
  <si>
    <t>特定非営利活動法人豊穣の杜</t>
  </si>
  <si>
    <t>藤崎町</t>
  </si>
  <si>
    <t>社会福祉法人　楽晴会</t>
    <rPh sb="0" eb="4">
      <t>シャカイフクシ</t>
    </rPh>
    <rPh sb="4" eb="6">
      <t>ホウジン</t>
    </rPh>
    <rPh sb="7" eb="10">
      <t>ラクセイカイ</t>
    </rPh>
    <phoneticPr fontId="2"/>
  </si>
  <si>
    <t>特定非営利活動法人シャーローム</t>
    <rPh sb="0" eb="9">
      <t>トクテイヒエイリカツドウホウジン</t>
    </rPh>
    <phoneticPr fontId="2"/>
  </si>
  <si>
    <t>三沢市社会福祉協議会</t>
    <rPh sb="0" eb="10">
      <t>ミサワシシャカイフクシキョウギカイ</t>
    </rPh>
    <phoneticPr fontId="2"/>
  </si>
  <si>
    <t>合同会社　Wake</t>
    <rPh sb="0" eb="4">
      <t>ゴウドウガイシャ</t>
    </rPh>
    <phoneticPr fontId="2"/>
  </si>
  <si>
    <t>一般社団法人扇会</t>
    <rPh sb="0" eb="2">
      <t>イッパン</t>
    </rPh>
    <rPh sb="2" eb="4">
      <t>シャダン</t>
    </rPh>
    <rPh sb="4" eb="6">
      <t>ホウジン</t>
    </rPh>
    <rPh sb="6" eb="7">
      <t>オウギ</t>
    </rPh>
    <rPh sb="7" eb="8">
      <t>カイ</t>
    </rPh>
    <phoneticPr fontId="2"/>
  </si>
  <si>
    <t>特定非営利活動法人ＭＥＧＯ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</si>
  <si>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特定非営利活動法人ここから</t>
    <rPh sb="0" eb="9">
      <t>トクテイヒエイリカツドウホウジン</t>
    </rPh>
    <phoneticPr fontId="2"/>
  </si>
  <si>
    <t>合同会社咲花－菜</t>
    <rPh sb="0" eb="8">
      <t>ゴウドウカイシャサクハーナ</t>
    </rPh>
    <phoneticPr fontId="2"/>
  </si>
  <si>
    <t>株式会社shin.</t>
    <rPh sb="0" eb="4">
      <t>カブシキカイシャ</t>
    </rPh>
    <phoneticPr fontId="2"/>
  </si>
  <si>
    <t>阿闍羅会</t>
    <rPh sb="0" eb="4">
      <t>アジャラカイ</t>
    </rPh>
    <phoneticPr fontId="2"/>
  </si>
  <si>
    <t>4200-05-007762</t>
  </si>
  <si>
    <t>一般社団法人福祉居場所づくり協会</t>
    <rPh sb="0" eb="11">
      <t>イッパンシャダンホウジンフクシイバショ</t>
    </rPh>
    <rPh sb="14" eb="16">
      <t>キョウカイ</t>
    </rPh>
    <phoneticPr fontId="2"/>
  </si>
  <si>
    <t>社会福祉法人　七峰会</t>
    <rPh sb="0" eb="6">
      <t>シャカイフクシホウジン</t>
    </rPh>
    <rPh sb="7" eb="9">
      <t>シチミネ</t>
    </rPh>
    <rPh sb="9" eb="10">
      <t>カイ</t>
    </rPh>
    <phoneticPr fontId="2"/>
  </si>
  <si>
    <t>社会福祉法人青森市社会福祉協議会</t>
    <rPh sb="0" eb="2">
      <t>シャカイ</t>
    </rPh>
    <rPh sb="2" eb="4">
      <t>フクシ</t>
    </rPh>
    <rPh sb="4" eb="6">
      <t>ホウジン</t>
    </rPh>
    <rPh sb="6" eb="9">
      <t>アオモリシ</t>
    </rPh>
    <rPh sb="9" eb="11">
      <t>シャカイ</t>
    </rPh>
    <rPh sb="11" eb="13">
      <t>フクシ</t>
    </rPh>
    <rPh sb="13" eb="16">
      <t>キョウギカイ</t>
    </rPh>
    <phoneticPr fontId="2"/>
  </si>
  <si>
    <t>社会福祉法人　桐紫会</t>
    <rPh sb="0" eb="6">
      <t>シャカイフクシホウジン</t>
    </rPh>
    <rPh sb="7" eb="10">
      <t>トウシカイ</t>
    </rPh>
    <phoneticPr fontId="2"/>
  </si>
  <si>
    <t>社会福祉法人アルバ</t>
  </si>
  <si>
    <t>社会福祉法人義栄会</t>
    <rPh sb="6" eb="7">
      <t>ギ</t>
    </rPh>
    <rPh sb="7" eb="8">
      <t>サカ</t>
    </rPh>
    <rPh sb="8" eb="9">
      <t>カイ</t>
    </rPh>
    <phoneticPr fontId="2"/>
  </si>
  <si>
    <t>社会福祉法人桐の里</t>
    <rPh sb="0" eb="2">
      <t>シャカイ</t>
    </rPh>
    <rPh sb="2" eb="4">
      <t>フクシ</t>
    </rPh>
    <rPh sb="4" eb="6">
      <t>ホウジン</t>
    </rPh>
    <rPh sb="6" eb="7">
      <t>キリ</t>
    </rPh>
    <rPh sb="8" eb="9">
      <t>サト</t>
    </rPh>
    <phoneticPr fontId="2"/>
  </si>
  <si>
    <t>梵珠福祉会</t>
    <rPh sb="0" eb="5">
      <t>ボンジュフクシカイ</t>
    </rPh>
    <phoneticPr fontId="2"/>
  </si>
  <si>
    <t>浪岡あすなろ会</t>
    <rPh sb="0" eb="2">
      <t>ナミオカ</t>
    </rPh>
    <rPh sb="6" eb="7">
      <t>カイ</t>
    </rPh>
    <phoneticPr fontId="2"/>
  </si>
  <si>
    <t>社会福祉法人青森県コロニー協会</t>
    <rPh sb="0" eb="2">
      <t>シャカイ</t>
    </rPh>
    <rPh sb="2" eb="4">
      <t>フクシ</t>
    </rPh>
    <rPh sb="4" eb="6">
      <t>ホウジン</t>
    </rPh>
    <rPh sb="6" eb="9">
      <t>アオモリケン</t>
    </rPh>
    <rPh sb="13" eb="15">
      <t>キョウカイ</t>
    </rPh>
    <phoneticPr fontId="2"/>
  </si>
  <si>
    <t>社会福祉法人青森県コロニー協会</t>
    <rPh sb="0" eb="9">
      <t>シャカイフクシホウジンアオモリケン</t>
    </rPh>
    <rPh sb="13" eb="15">
      <t>キョウカイ</t>
    </rPh>
    <phoneticPr fontId="2"/>
  </si>
  <si>
    <t>社会福祉法人　積善会</t>
    <rPh sb="0" eb="6">
      <t>シャカイフクシホウジン</t>
    </rPh>
    <rPh sb="7" eb="10">
      <t>セキゼンカイ</t>
    </rPh>
    <phoneticPr fontId="2"/>
  </si>
  <si>
    <t>社会福祉法人愛心福祉会</t>
    <rPh sb="0" eb="11">
      <t>シャカイフクシホウジンアイシンフクシカイ</t>
    </rPh>
    <phoneticPr fontId="2"/>
  </si>
  <si>
    <t>社会福祉法人シオン福祉会</t>
    <rPh sb="0" eb="4">
      <t>シャカイフクシ</t>
    </rPh>
    <rPh sb="4" eb="6">
      <t>ホウジン</t>
    </rPh>
    <rPh sb="9" eb="12">
      <t>フクシカイ</t>
    </rPh>
    <phoneticPr fontId="2"/>
  </si>
  <si>
    <t>株式会社グリーンハート</t>
    <rPh sb="0" eb="4">
      <t>カブシキガイシャ</t>
    </rPh>
    <phoneticPr fontId="2"/>
  </si>
  <si>
    <t>株式会社　BaDeYa</t>
    <rPh sb="0" eb="4">
      <t>カブシキガイシャ</t>
    </rPh>
    <phoneticPr fontId="2"/>
  </si>
  <si>
    <t>コンプリート合同会社</t>
    <rPh sb="6" eb="8">
      <t>ゴウドウ</t>
    </rPh>
    <rPh sb="8" eb="10">
      <t>カイシャ</t>
    </rPh>
    <phoneticPr fontId="2"/>
  </si>
  <si>
    <t>株式会社陽より会</t>
    <rPh sb="0" eb="4">
      <t>カブシキガイシャ</t>
    </rPh>
    <rPh sb="4" eb="5">
      <t>ヒ</t>
    </rPh>
    <rPh sb="7" eb="8">
      <t>カイ</t>
    </rPh>
    <phoneticPr fontId="2"/>
  </si>
  <si>
    <t>株式会社HSS</t>
  </si>
  <si>
    <t>合同会社　あかね産業</t>
    <rPh sb="0" eb="4">
      <t>ゴウドウガイシャ</t>
    </rPh>
    <rPh sb="8" eb="10">
      <t>サンギョウ</t>
    </rPh>
    <phoneticPr fontId="2"/>
  </si>
  <si>
    <t>ニューフォレスト株式会社</t>
  </si>
  <si>
    <t>ニューフォレスト株式会社</t>
    <rPh sb="8" eb="12">
      <t>カブシキカイシャ</t>
    </rPh>
    <phoneticPr fontId="2"/>
  </si>
  <si>
    <t>株式会社　巧建</t>
    <rPh sb="0" eb="4">
      <t>カブシキガイシャ</t>
    </rPh>
    <rPh sb="5" eb="6">
      <t>タクミ</t>
    </rPh>
    <rPh sb="6" eb="7">
      <t>タ</t>
    </rPh>
    <phoneticPr fontId="2"/>
  </si>
  <si>
    <t>株式会社三繋根（ミツネ）</t>
    <rPh sb="0" eb="7">
      <t>カブシキガイシャミツナネ</t>
    </rPh>
    <phoneticPr fontId="2"/>
  </si>
  <si>
    <t>有限会社ベストスマイル青森</t>
  </si>
  <si>
    <t>micasatucasa＆ポコ・ファーム株式会社</t>
    <rPh sb="20" eb="24">
      <t>カブシキカイシャ</t>
    </rPh>
    <phoneticPr fontId="2"/>
  </si>
  <si>
    <t>株式会社セブール</t>
  </si>
  <si>
    <t>株式会社クレーネＨアンドＭ</t>
    <rPh sb="0" eb="4">
      <t>カブシキガイシャ</t>
    </rPh>
    <phoneticPr fontId="2"/>
  </si>
  <si>
    <t>株式会社ワークステーション</t>
    <rPh sb="0" eb="4">
      <t>カブシキガイシャ</t>
    </rPh>
    <phoneticPr fontId="2"/>
  </si>
  <si>
    <t>株式会社福祉ステーション</t>
    <rPh sb="0" eb="6">
      <t>カブシキガイシャフクシ</t>
    </rPh>
    <phoneticPr fontId="2"/>
  </si>
  <si>
    <t>株式会社　寛上</t>
    <rPh sb="0" eb="4">
      <t>カブシキカイシャ</t>
    </rPh>
    <rPh sb="5" eb="6">
      <t>ヒロ</t>
    </rPh>
    <rPh sb="6" eb="7">
      <t>カミ</t>
    </rPh>
    <phoneticPr fontId="2"/>
  </si>
  <si>
    <t>EMPRESS G-roup 合同会社</t>
    <rPh sb="15" eb="17">
      <t>ゴウドウ</t>
    </rPh>
    <rPh sb="17" eb="19">
      <t>カイシャ</t>
    </rPh>
    <phoneticPr fontId="2"/>
  </si>
  <si>
    <t>株式会社ひばり福祉会</t>
    <rPh sb="0" eb="2">
      <t>カブシキ</t>
    </rPh>
    <rPh sb="2" eb="4">
      <t>カイシャ</t>
    </rPh>
    <rPh sb="7" eb="10">
      <t>フクシカイ</t>
    </rPh>
    <phoneticPr fontId="2"/>
  </si>
  <si>
    <t>特定非営利活動法人恵の里</t>
    <rPh sb="0" eb="9">
      <t>トクテ</t>
    </rPh>
    <rPh sb="9" eb="12">
      <t>メグ</t>
    </rPh>
    <phoneticPr fontId="2"/>
  </si>
  <si>
    <t>特定非営利活動法人　桜の会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サクラ</t>
    </rPh>
    <rPh sb="12" eb="13">
      <t>カイ</t>
    </rPh>
    <phoneticPr fontId="2"/>
  </si>
  <si>
    <t>桜の会</t>
    <rPh sb="0" eb="1">
      <t>サクラ</t>
    </rPh>
    <rPh sb="2" eb="3">
      <t>カイ</t>
    </rPh>
    <phoneticPr fontId="2"/>
  </si>
  <si>
    <t>特定非営利活動法人　ふうあの会</t>
    <rPh sb="0" eb="15">
      <t>トクテイ</t>
    </rPh>
    <phoneticPr fontId="2"/>
  </si>
  <si>
    <t>非営利活動法人サンネット青森</t>
    <rPh sb="0" eb="3">
      <t>ヒエイリ</t>
    </rPh>
    <rPh sb="3" eb="5">
      <t>カツドウ</t>
    </rPh>
    <rPh sb="5" eb="7">
      <t>ホウジン</t>
    </rPh>
    <rPh sb="12" eb="14">
      <t>アオモリ</t>
    </rPh>
    <phoneticPr fontId="2"/>
  </si>
  <si>
    <t>特定非営利活動法人Ｃ－ＦＬＯＷＥＲ</t>
    <rPh sb="0" eb="9">
      <t>トクテイヒエイリカツドウホウジン</t>
    </rPh>
    <phoneticPr fontId="2"/>
  </si>
  <si>
    <t>特定非営利活動法人ハートスポット</t>
    <rPh sb="0" eb="9">
      <t>トクテイヒエイリカツドウホウジン</t>
    </rPh>
    <phoneticPr fontId="2"/>
  </si>
  <si>
    <t>あおもり24</t>
  </si>
  <si>
    <t>特定非営利活動法人おおぞら</t>
  </si>
  <si>
    <t>特定非営利活動法人　ドアドアらうんど・青森</t>
    <rPh sb="0" eb="2">
      <t>トクテイ</t>
    </rPh>
    <rPh sb="2" eb="5">
      <t>ヒエイリ</t>
    </rPh>
    <rPh sb="5" eb="7">
      <t>カツドウ</t>
    </rPh>
    <rPh sb="7" eb="9">
      <t>ホウジン</t>
    </rPh>
    <rPh sb="19" eb="21">
      <t>アオモリ</t>
    </rPh>
    <phoneticPr fontId="2"/>
  </si>
  <si>
    <t>特定非営利活動法人 明星会</t>
    <rPh sb="0" eb="9">
      <t>トクテイヒエイリカツドウホウジン</t>
    </rPh>
    <rPh sb="10" eb="13">
      <t>メイセイカイ</t>
    </rPh>
    <phoneticPr fontId="2"/>
  </si>
  <si>
    <t>特定非営利活動法人ドリーム工房</t>
    <rPh sb="0" eb="2">
      <t>トクテイ</t>
    </rPh>
    <rPh sb="2" eb="5">
      <t>ヒエイリ</t>
    </rPh>
    <rPh sb="5" eb="9">
      <t>カツドウホウジン</t>
    </rPh>
    <rPh sb="13" eb="15">
      <t>コウボウ</t>
    </rPh>
    <phoneticPr fontId="2"/>
  </si>
  <si>
    <t>株式会社ロイヤルエムズ</t>
    <rPh sb="0" eb="4">
      <t>カブシキガイシャ</t>
    </rPh>
    <phoneticPr fontId="2"/>
  </si>
  <si>
    <t>アイデンド株式会社</t>
  </si>
  <si>
    <t>特定非営利活動法人陽だまりの彩苑</t>
  </si>
  <si>
    <t>特定非営利活動法人ぬくもりの会</t>
  </si>
  <si>
    <t>社会福祉法人豊寿会</t>
  </si>
  <si>
    <t>社会福祉法人信和会</t>
  </si>
  <si>
    <t>労働者協同組合ワーカーズコープ</t>
    <rPh sb="0" eb="3">
      <t>ロウドウシャ</t>
    </rPh>
    <rPh sb="3" eb="7">
      <t>キョウドウクミアイ</t>
    </rPh>
    <phoneticPr fontId="7"/>
  </si>
  <si>
    <t>社会福祉法人親泉会</t>
  </si>
  <si>
    <t>社会福祉法人ユートピアの会</t>
  </si>
  <si>
    <t>社会福祉法人俊公会</t>
  </si>
  <si>
    <t>有限会社大裕</t>
  </si>
  <si>
    <t>社会福祉法人サポートセンター虹</t>
  </si>
  <si>
    <t>特定非営利活動法人ハッピーエンジェル</t>
  </si>
  <si>
    <t>社会福祉法人ぶさん会</t>
  </si>
  <si>
    <t>合同会社ふれ愛プラザあおば</t>
  </si>
  <si>
    <t>一般社団法人心清会</t>
  </si>
  <si>
    <t>特定非営利活動法人くるみの里</t>
  </si>
  <si>
    <t>社会福祉法人田面木会</t>
  </si>
  <si>
    <t>社会福祉法人道友会</t>
  </si>
  <si>
    <t>社会福祉法人慈泉会</t>
  </si>
  <si>
    <t>社会福祉法人のぞみ会</t>
  </si>
  <si>
    <t>特定非営利活動法人来夢の里</t>
  </si>
  <si>
    <t>一般社団法人CozySpace</t>
    <rPh sb="0" eb="2">
      <t>イッパン</t>
    </rPh>
    <rPh sb="2" eb="4">
      <t>シャダン</t>
    </rPh>
    <rPh sb="4" eb="6">
      <t>ホウジン</t>
    </rPh>
    <phoneticPr fontId="7"/>
  </si>
  <si>
    <t>株式会社シュタインズ</t>
    <rPh sb="0" eb="4">
      <t>カブシキガイシャ</t>
    </rPh>
    <phoneticPr fontId="7"/>
  </si>
  <si>
    <t>特定非営利活動法人ドリーム</t>
    <rPh sb="0" eb="2">
      <t>トクテイ</t>
    </rPh>
    <rPh sb="2" eb="5">
      <t>ヒエイリ</t>
    </rPh>
    <rPh sb="5" eb="7">
      <t>カツドウ</t>
    </rPh>
    <rPh sb="7" eb="9">
      <t>ホウジン</t>
    </rPh>
    <phoneticPr fontId="7"/>
  </si>
  <si>
    <t>社会福祉法人俊公会</t>
    <rPh sb="0" eb="2">
      <t>シャカイ</t>
    </rPh>
    <rPh sb="2" eb="4">
      <t>フクシ</t>
    </rPh>
    <rPh sb="4" eb="6">
      <t>ホウジン</t>
    </rPh>
    <phoneticPr fontId="7"/>
  </si>
  <si>
    <t>特定非営利活動法人クララス</t>
    <rPh sb="0" eb="9">
      <t>トクテイヒエイリカツドウホウジン</t>
    </rPh>
    <phoneticPr fontId="7"/>
  </si>
  <si>
    <t>合同会社ゆめぷらす</t>
    <rPh sb="0" eb="4">
      <t>ゴウドウガイシャ</t>
    </rPh>
    <phoneticPr fontId="7"/>
  </si>
  <si>
    <t>社会福祉法人杏林会</t>
    <rPh sb="0" eb="6">
      <t>シャカイフクシホウジン</t>
    </rPh>
    <rPh sb="6" eb="9">
      <t>キョウリンカイ</t>
    </rPh>
    <phoneticPr fontId="7"/>
  </si>
  <si>
    <t>株式会社ワースバンク</t>
    <rPh sb="0" eb="4">
      <t>カブシキガイシャ</t>
    </rPh>
    <phoneticPr fontId="7"/>
  </si>
  <si>
    <t>株式会社エヌソリューション</t>
    <rPh sb="0" eb="4">
      <t>カブシキガイシャ</t>
    </rPh>
    <phoneticPr fontId="7"/>
  </si>
  <si>
    <t>特定非営利活動法人　障害者地域生活支援センターぴあ</t>
    <rPh sb="0" eb="2">
      <t>トクテイ</t>
    </rPh>
    <rPh sb="2" eb="5">
      <t>ヒエイリ</t>
    </rPh>
    <rPh sb="5" eb="9">
      <t>カツドウホウジン</t>
    </rPh>
    <rPh sb="10" eb="13">
      <t>ショウガイシャ</t>
    </rPh>
    <rPh sb="13" eb="19">
      <t>チイキセイカツシエン</t>
    </rPh>
    <phoneticPr fontId="7"/>
  </si>
  <si>
    <t>株式会社プランニングネットワーク</t>
    <rPh sb="0" eb="4">
      <t>カブシキガイシャ</t>
    </rPh>
    <phoneticPr fontId="7"/>
  </si>
  <si>
    <t>株式会社グリーンハーバー</t>
    <rPh sb="0" eb="4">
      <t>カブシキガイシャ</t>
    </rPh>
    <phoneticPr fontId="7"/>
  </si>
  <si>
    <t>社会福祉法人東奥会</t>
    <rPh sb="0" eb="6">
      <t>シャカイフクシホウジン</t>
    </rPh>
    <rPh sb="6" eb="9">
      <t>トウオウカイ</t>
    </rPh>
    <phoneticPr fontId="7"/>
  </si>
  <si>
    <t>有限会社サンユー工業</t>
    <rPh sb="0" eb="4">
      <t>ユウゲンガイシャ</t>
    </rPh>
    <rPh sb="8" eb="10">
      <t>コウギョウ</t>
    </rPh>
    <phoneticPr fontId="7"/>
  </si>
  <si>
    <t>ＣＲＯＳＳ</t>
  </si>
  <si>
    <t>ＣｏｃｏＲａ</t>
  </si>
  <si>
    <t>NEXTⅡ【cocotane】</t>
  </si>
  <si>
    <t>障がい者就労継続支援（Ｂ型）事業所「希望」蓬田</t>
    <rPh sb="21" eb="23">
      <t>ヨモギタ</t>
    </rPh>
    <phoneticPr fontId="2"/>
  </si>
  <si>
    <t>N-STAGE</t>
  </si>
  <si>
    <t>Omo..iぱれっと</t>
  </si>
  <si>
    <t>就労継続支援センター　ひまわりの家</t>
  </si>
  <si>
    <t>あすなろクリーナース</t>
  </si>
  <si>
    <t>エコル</t>
  </si>
  <si>
    <t>就労継続支援B型事業所エフォート</t>
    <rPh sb="0" eb="6">
      <t>シュウロウケイゾクシエン</t>
    </rPh>
    <rPh sb="7" eb="8">
      <t>カタ</t>
    </rPh>
    <rPh sb="8" eb="11">
      <t>ジギョウショ</t>
    </rPh>
    <phoneticPr fontId="2"/>
  </si>
  <si>
    <t>おおばこ作業所</t>
    <rPh sb="4" eb="7">
      <t>サギョウショ</t>
    </rPh>
    <phoneticPr fontId="2"/>
  </si>
  <si>
    <t>きりんの里</t>
    <rPh sb="4" eb="5">
      <t>サト</t>
    </rPh>
    <phoneticPr fontId="2"/>
  </si>
  <si>
    <t>クリエイティブサポートぷちぶろう</t>
  </si>
  <si>
    <t>クローバー作業所</t>
    <rPh sb="5" eb="7">
      <t>サギョウ</t>
    </rPh>
    <rPh sb="7" eb="8">
      <t>ショ</t>
    </rPh>
    <phoneticPr fontId="2"/>
  </si>
  <si>
    <t>ココア</t>
  </si>
  <si>
    <t>コミュニティー作業所あじさい</t>
    <rPh sb="7" eb="10">
      <t>サギョウジョ</t>
    </rPh>
    <phoneticPr fontId="2"/>
  </si>
  <si>
    <t>就労継続支援B型　さくらスマイル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</si>
  <si>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サポートセンターさくら</t>
  </si>
  <si>
    <t>就労継続支援B型事業所サポートセンターひろば</t>
    <rPh sb="0" eb="6">
      <t>シュウロウケイゾクシエン</t>
    </rPh>
    <rPh sb="7" eb="11">
      <t>ガタジギョウショ</t>
    </rPh>
    <phoneticPr fontId="2"/>
  </si>
  <si>
    <t>サポートセンターあさひ</t>
  </si>
  <si>
    <t>サポートセンターみらい</t>
  </si>
  <si>
    <t>サンライズ安心就労センター</t>
  </si>
  <si>
    <t>ジョブタス弘前八幡事業所</t>
    <rPh sb="5" eb="12">
      <t>ヒロサキハチマンジギョウショ</t>
    </rPh>
    <phoneticPr fontId="2"/>
  </si>
  <si>
    <t>シリウス</t>
  </si>
  <si>
    <t>すまいるホーム</t>
  </si>
  <si>
    <t>せせらぎの里こうはく</t>
    <rPh sb="5" eb="6">
      <t>サト</t>
    </rPh>
    <phoneticPr fontId="2"/>
  </si>
  <si>
    <t>チョコ・ドーナツ五所川原</t>
    <rPh sb="8" eb="12">
      <t>ゴショガワラ</t>
    </rPh>
    <phoneticPr fontId="2"/>
  </si>
  <si>
    <t>チョコ・ドーナツ弘前</t>
    <rPh sb="8" eb="10">
      <t>ヒロサキ</t>
    </rPh>
    <phoneticPr fontId="2"/>
  </si>
  <si>
    <t>チョコむつ</t>
  </si>
  <si>
    <t>チョコわっとく</t>
  </si>
  <si>
    <t>となみの杜</t>
    <rPh sb="4" eb="5">
      <t>モリ</t>
    </rPh>
    <phoneticPr fontId="2"/>
  </si>
  <si>
    <t>トライアルセンターあさひ</t>
  </si>
  <si>
    <t>ハート・ツリー</t>
  </si>
  <si>
    <t>ＨＲＰＳとわだ作業所</t>
  </si>
  <si>
    <t>はたらびーた</t>
  </si>
  <si>
    <t>就労継続支援Ｂ型事業所　はなまるみっけ</t>
    <rPh sb="0" eb="6">
      <t>シュウロウケイゾクシエン</t>
    </rPh>
    <rPh sb="7" eb="11">
      <t>ガタジギョウショ</t>
    </rPh>
    <phoneticPr fontId="2"/>
  </si>
  <si>
    <t>就労継続支援B型事業所ブレイブ</t>
  </si>
  <si>
    <t>フレンドリーホームもくもっく</t>
  </si>
  <si>
    <t>工房野の花</t>
    <rPh sb="0" eb="2">
      <t>コウボウ</t>
    </rPh>
    <rPh sb="2" eb="3">
      <t>ノ</t>
    </rPh>
    <rPh sb="4" eb="5">
      <t>ハナ</t>
    </rPh>
    <phoneticPr fontId="2"/>
  </si>
  <si>
    <t>ベア・ハウス</t>
  </si>
  <si>
    <t>就労継続支援B型ベル・クオーレ</t>
    <rPh sb="0" eb="6">
      <t>シュウロウケイゾクシエン</t>
    </rPh>
    <rPh sb="7" eb="8">
      <t>ガタ</t>
    </rPh>
    <phoneticPr fontId="2"/>
  </si>
  <si>
    <t>ホープフルのぎく園</t>
  </si>
  <si>
    <t>ほっとワークはぴくる</t>
  </si>
  <si>
    <t>第二ぽぷらのもり太陽</t>
    <rPh sb="0" eb="2">
      <t>ダイニ</t>
    </rPh>
    <rPh sb="8" eb="10">
      <t>タイヨウ</t>
    </rPh>
    <phoneticPr fontId="2"/>
  </si>
  <si>
    <t>障害福祉サービス事業所みどりの園</t>
    <rPh sb="0" eb="4">
      <t>ショウガイフクシ</t>
    </rPh>
    <rPh sb="8" eb="11">
      <t>ジギョウショ</t>
    </rPh>
    <rPh sb="15" eb="16">
      <t>エン</t>
    </rPh>
    <phoneticPr fontId="2"/>
  </si>
  <si>
    <t>みなくる</t>
  </si>
  <si>
    <t>ミノリサイクルB型</t>
  </si>
  <si>
    <t>やまばと寮</t>
    <rPh sb="4" eb="5">
      <t>リョウ</t>
    </rPh>
    <phoneticPr fontId="2"/>
  </si>
  <si>
    <t>ゆいまある</t>
  </si>
  <si>
    <t>ゆきあいの里</t>
    <rPh sb="5" eb="6">
      <t>サト</t>
    </rPh>
    <phoneticPr fontId="2"/>
  </si>
  <si>
    <t>多機能型事業所　リナシタ</t>
    <rPh sb="0" eb="4">
      <t>タキノウガタ</t>
    </rPh>
    <rPh sb="4" eb="7">
      <t>ジギョウショ</t>
    </rPh>
    <phoneticPr fontId="2"/>
  </si>
  <si>
    <t>つながり芸術館バナナの樹</t>
  </si>
  <si>
    <t>多機能型障害福祉サービス事業所　りんごの里</t>
    <rPh sb="0" eb="4">
      <t>タキノウガタ</t>
    </rPh>
    <rPh sb="4" eb="8">
      <t>ショウガイフクシ</t>
    </rPh>
    <rPh sb="12" eb="15">
      <t>ジギョウショ</t>
    </rPh>
    <rPh sb="20" eb="21">
      <t>サト</t>
    </rPh>
    <phoneticPr fontId="2"/>
  </si>
  <si>
    <t>ルミエール</t>
  </si>
  <si>
    <t>ワークサポート八晃園</t>
    <rPh sb="7" eb="10">
      <t>ハッコウエン</t>
    </rPh>
    <phoneticPr fontId="2"/>
  </si>
  <si>
    <t>ワークショップ大鰐</t>
    <rPh sb="7" eb="9">
      <t>オオワニ</t>
    </rPh>
    <phoneticPr fontId="2"/>
  </si>
  <si>
    <t>ワークセンターのれそれ</t>
  </si>
  <si>
    <t>特定非営利活動法人ワークハウスとわだ</t>
    <rPh sb="0" eb="2">
      <t>トクテイ</t>
    </rPh>
    <rPh sb="2" eb="9">
      <t>ヒエイリカツドウホウジン</t>
    </rPh>
    <phoneticPr fontId="2"/>
  </si>
  <si>
    <t>ワークランド茜</t>
    <rPh sb="6" eb="7">
      <t>アカネ</t>
    </rPh>
    <phoneticPr fontId="2"/>
  </si>
  <si>
    <t>株式会社帆の風五所川原事業所</t>
    <rPh sb="0" eb="2">
      <t>カブシキ</t>
    </rPh>
    <rPh sb="2" eb="4">
      <t>カイシャ</t>
    </rPh>
    <rPh sb="4" eb="5">
      <t>ホ</t>
    </rPh>
    <rPh sb="6" eb="7">
      <t>カゼ</t>
    </rPh>
    <rPh sb="7" eb="14">
      <t>ゴショガワラジギョウショ</t>
    </rPh>
    <phoneticPr fontId="2"/>
  </si>
  <si>
    <t>エフリング弘前事業所</t>
    <rPh sb="5" eb="10">
      <t>ヒロサキジギョウショ</t>
    </rPh>
    <phoneticPr fontId="2"/>
  </si>
  <si>
    <t>駒のまほろば</t>
    <rPh sb="0" eb="1">
      <t>コマ</t>
    </rPh>
    <phoneticPr fontId="2"/>
  </si>
  <si>
    <t>玄輝門</t>
    <rPh sb="0" eb="3">
      <t>ゲンキモン</t>
    </rPh>
    <phoneticPr fontId="2"/>
  </si>
  <si>
    <t>公立ぎんなん寮</t>
    <rPh sb="0" eb="2">
      <t>コウリツ</t>
    </rPh>
    <rPh sb="6" eb="7">
      <t>リョウ</t>
    </rPh>
    <phoneticPr fontId="2"/>
  </si>
  <si>
    <t>障害福祉サービス事業所　工房「歩み」</t>
    <rPh sb="0" eb="2">
      <t>ショウガイ</t>
    </rPh>
    <rPh sb="2" eb="4">
      <t>フクシ</t>
    </rPh>
    <rPh sb="8" eb="11">
      <t>ジギョウショ</t>
    </rPh>
    <rPh sb="12" eb="14">
      <t>コウボウ</t>
    </rPh>
    <rPh sb="15" eb="16">
      <t>アユ</t>
    </rPh>
    <phoneticPr fontId="2"/>
  </si>
  <si>
    <t>工房あぐりの里</t>
    <rPh sb="0" eb="2">
      <t>コウボウ</t>
    </rPh>
    <rPh sb="6" eb="7">
      <t>サト</t>
    </rPh>
    <phoneticPr fontId="2"/>
  </si>
  <si>
    <t>弘前大清水希望の家</t>
    <rPh sb="0" eb="7">
      <t>ヒロサキオオシミズキボウ</t>
    </rPh>
    <rPh sb="8" eb="9">
      <t>イエ</t>
    </rPh>
    <phoneticPr fontId="2"/>
  </si>
  <si>
    <t>山郷館デイサービスセンター黒石</t>
    <rPh sb="0" eb="3">
      <t>サンゴウカン</t>
    </rPh>
    <rPh sb="13" eb="15">
      <t>クロイシ</t>
    </rPh>
    <phoneticPr fontId="2"/>
  </si>
  <si>
    <t>ジョブネット</t>
  </si>
  <si>
    <t>つがる野工房パッケージセンター</t>
  </si>
  <si>
    <t>就労継続支援Ｂ型事業所ひかり</t>
    <rPh sb="0" eb="6">
      <t>シュウロウケイゾクシエン</t>
    </rPh>
    <rPh sb="7" eb="11">
      <t>ガタジギョウショ</t>
    </rPh>
    <phoneticPr fontId="2"/>
  </si>
  <si>
    <t>就労サポートセンターさつき</t>
    <rPh sb="0" eb="2">
      <t>シュウロウ</t>
    </rPh>
    <phoneticPr fontId="2"/>
  </si>
  <si>
    <t>就労サポートセンターはくちょう</t>
    <rPh sb="0" eb="2">
      <t>シュウロウ</t>
    </rPh>
    <phoneticPr fontId="2"/>
  </si>
  <si>
    <t>就労センターステップ1</t>
    <rPh sb="0" eb="2">
      <t>シュウロウ</t>
    </rPh>
    <phoneticPr fontId="2"/>
  </si>
  <si>
    <t>就労継続支援B型POKAPOKA</t>
  </si>
  <si>
    <t>指定障害者就労継続支援Ｂ型事業所「拓」</t>
    <rPh sb="0" eb="5">
      <t>シテイショウガイシャ</t>
    </rPh>
    <rPh sb="5" eb="16">
      <t>シュウロウケイゾクシエンbカタジギョウショ</t>
    </rPh>
    <rPh sb="17" eb="18">
      <t>タク</t>
    </rPh>
    <phoneticPr fontId="2"/>
  </si>
  <si>
    <t>就労継続支援Ｂ型事業所ＳＵＮＦＬＯＷＥＲ</t>
    <rPh sb="0" eb="11">
      <t>シュウロウケイゾクシエンｂガタジギョウショ</t>
    </rPh>
    <phoneticPr fontId="2"/>
  </si>
  <si>
    <t>就労継続支援B型事業所TOWA</t>
    <rPh sb="0" eb="2">
      <t xml:space="preserve">シュウロウ </t>
    </rPh>
    <rPh sb="2" eb="4">
      <t xml:space="preserve">ケイゾク </t>
    </rPh>
    <rPh sb="4" eb="6">
      <t xml:space="preserve">シエン </t>
    </rPh>
    <rPh sb="7" eb="8">
      <t xml:space="preserve">ガタ </t>
    </rPh>
    <rPh sb="8" eb="11">
      <t xml:space="preserve">ジギョウショ </t>
    </rPh>
    <phoneticPr fontId="2"/>
  </si>
  <si>
    <t>就労継続支援Ｂ型事業所アエル</t>
    <rPh sb="0" eb="6">
      <t>シュウロウケイゾクシエン</t>
    </rPh>
    <rPh sb="7" eb="11">
      <t>ガタジギョウショ</t>
    </rPh>
    <phoneticPr fontId="2"/>
  </si>
  <si>
    <t>キラキラ星</t>
    <rPh sb="4" eb="5">
      <t>ホシ</t>
    </rPh>
    <phoneticPr fontId="2"/>
  </si>
  <si>
    <t>就労継続支援B型事業所ジョイネット大町</t>
    <rPh sb="0" eb="6">
      <t>シュウロウケイゾクシエン</t>
    </rPh>
    <rPh sb="7" eb="8">
      <t>ガタ</t>
    </rPh>
    <rPh sb="8" eb="11">
      <t>ジギョウショ</t>
    </rPh>
    <rPh sb="17" eb="19">
      <t>オオマチ</t>
    </rPh>
    <phoneticPr fontId="2"/>
  </si>
  <si>
    <t>ワークセンターつばき</t>
  </si>
  <si>
    <t>就労継続支援Ｂ型事業所縁</t>
    <rPh sb="0" eb="6">
      <t>シュウロウケイゾクシエン</t>
    </rPh>
    <rPh sb="7" eb="12">
      <t>ガタジギョウショエニシ</t>
    </rPh>
    <phoneticPr fontId="2"/>
  </si>
  <si>
    <t>就労継続支援B型事業所　夢現</t>
    <rPh sb="0" eb="6">
      <t>シュウロウ</t>
    </rPh>
    <rPh sb="7" eb="11">
      <t>ガタ</t>
    </rPh>
    <rPh sb="12" eb="14">
      <t>ムゲn</t>
    </rPh>
    <phoneticPr fontId="2"/>
  </si>
  <si>
    <t>就労継続支援B型事業所「Office　Rashiku」</t>
    <rPh sb="0" eb="6">
      <t>シュウロウケイゾクシエン</t>
    </rPh>
    <rPh sb="7" eb="11">
      <t>ガタジギョウショ</t>
    </rPh>
    <phoneticPr fontId="2"/>
  </si>
  <si>
    <t>14名</t>
    <rPh sb="2" eb="3">
      <t>メイ</t>
    </rPh>
    <phoneticPr fontId="2"/>
  </si>
  <si>
    <t>就労継続支援B型事業所Hopeful</t>
    <rPh sb="0" eb="6">
      <t>シュウロウケイゾクシエン</t>
    </rPh>
    <rPh sb="7" eb="11">
      <t>ガタジギョウショ</t>
    </rPh>
    <phoneticPr fontId="2"/>
  </si>
  <si>
    <t>就労継続支援B型事業所REPLAY</t>
    <rPh sb="0" eb="6">
      <t>シュウロウケイゾクシエン</t>
    </rPh>
    <rPh sb="7" eb="8">
      <t>ガタ</t>
    </rPh>
    <rPh sb="8" eb="11">
      <t>ジギョウショ</t>
    </rPh>
    <phoneticPr fontId="2"/>
  </si>
  <si>
    <t>就労継続支援B型事業所あるふぁNEXT</t>
    <rPh sb="0" eb="4">
      <t>シュウロウケイゾク</t>
    </rPh>
    <rPh sb="4" eb="6">
      <t>シエン</t>
    </rPh>
    <rPh sb="7" eb="8">
      <t>ガタ</t>
    </rPh>
    <rPh sb="8" eb="11">
      <t>ジギョウショ</t>
    </rPh>
    <phoneticPr fontId="2"/>
  </si>
  <si>
    <t>就労継続支援事業所せせらぎの園</t>
  </si>
  <si>
    <t>なないろ</t>
  </si>
  <si>
    <t>就労継続支援B型事業所プラス</t>
  </si>
  <si>
    <t>ワークいずみ</t>
  </si>
  <si>
    <t>就労継続支援B型事業所ワークハウスサポート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2"/>
  </si>
  <si>
    <t>就労継続支援B型事業所　栄幸園</t>
    <rPh sb="0" eb="8">
      <t>シュウロウケイゾクシエンbガタ</t>
    </rPh>
    <rPh sb="8" eb="11">
      <t>ジギョウショ</t>
    </rPh>
    <rPh sb="12" eb="15">
      <t>エイコウエン</t>
    </rPh>
    <phoneticPr fontId="2"/>
  </si>
  <si>
    <t>就労継続支援B型事業所八甲荘</t>
    <rPh sb="0" eb="6">
      <t>シュウロウケイゾクシエン</t>
    </rPh>
    <rPh sb="7" eb="11">
      <t>ガタジギョウショ</t>
    </rPh>
    <rPh sb="11" eb="14">
      <t>ハッコウソウ</t>
    </rPh>
    <phoneticPr fontId="2"/>
  </si>
  <si>
    <t>就労継続支援センターあいゆう工房</t>
    <rPh sb="0" eb="6">
      <t>シュウロウケイゾクシエン</t>
    </rPh>
    <rPh sb="14" eb="16">
      <t>コウボウ</t>
    </rPh>
    <phoneticPr fontId="2"/>
  </si>
  <si>
    <t>就労継続支援事業所 情熱</t>
    <rPh sb="0" eb="9">
      <t>シュウロウケイゾクシエンジギョウショ</t>
    </rPh>
    <rPh sb="10" eb="12">
      <t>ジョウネツ</t>
    </rPh>
    <phoneticPr fontId="2"/>
  </si>
  <si>
    <t>就労継続支援事業所「鶴花塾」</t>
    <rPh sb="0" eb="6">
      <t>シュウロウケイゾクシエン</t>
    </rPh>
    <rPh sb="6" eb="9">
      <t>ジギョウショ</t>
    </rPh>
    <rPh sb="10" eb="13">
      <t>カクカ</t>
    </rPh>
    <phoneticPr fontId="2"/>
  </si>
  <si>
    <t>就労継続支援事業所ないすらいふ</t>
    <rPh sb="0" eb="9">
      <t>シュウロウケイゾクシエンジギョウショ</t>
    </rPh>
    <phoneticPr fontId="2"/>
  </si>
  <si>
    <t>就労支援事業所アバンセ</t>
    <rPh sb="0" eb="7">
      <t>シュウロウシエンジギョウショ</t>
    </rPh>
    <phoneticPr fontId="2"/>
  </si>
  <si>
    <t>就労継続支援B型かけはし</t>
    <rPh sb="0" eb="6">
      <t>シュウロウケイゾクシエン</t>
    </rPh>
    <rPh sb="7" eb="8">
      <t>ガタ</t>
    </rPh>
    <phoneticPr fontId="2"/>
  </si>
  <si>
    <t>障がい者福祉サービスゆみと　就労継続支援事業所</t>
    <rPh sb="0" eb="1">
      <t>ショウ</t>
    </rPh>
    <rPh sb="3" eb="6">
      <t>シャフクシ</t>
    </rPh>
    <rPh sb="14" eb="23">
      <t>シュウロウケイゾクシエンジギョウショ</t>
    </rPh>
    <phoneticPr fontId="2"/>
  </si>
  <si>
    <t>障害福祉施設ハートランドさくら</t>
    <rPh sb="0" eb="1">
      <t>ショウ</t>
    </rPh>
    <rPh sb="1" eb="2">
      <t>ガイ</t>
    </rPh>
    <rPh sb="2" eb="6">
      <t>フクシシセツ</t>
    </rPh>
    <phoneticPr fontId="2"/>
  </si>
  <si>
    <t>障害者支援施設旭光園</t>
    <rPh sb="0" eb="3">
      <t>ショウガイシャ</t>
    </rPh>
    <rPh sb="3" eb="7">
      <t>シエンシセツ</t>
    </rPh>
    <rPh sb="7" eb="10">
      <t>キョッコウエン</t>
    </rPh>
    <phoneticPr fontId="2"/>
  </si>
  <si>
    <t>ありすブレッドスタジオ</t>
  </si>
  <si>
    <t>心のとも作業所</t>
    <rPh sb="0" eb="1">
      <t>ココロ</t>
    </rPh>
    <rPh sb="4" eb="7">
      <t>サギョウショ</t>
    </rPh>
    <phoneticPr fontId="2"/>
  </si>
  <si>
    <t>森の菜園</t>
    <rPh sb="0" eb="1">
      <t>モリ</t>
    </rPh>
    <rPh sb="2" eb="4">
      <t>サイエン</t>
    </rPh>
    <phoneticPr fontId="2"/>
  </si>
  <si>
    <t>森の菜園・たっこ</t>
    <rPh sb="0" eb="1">
      <t>モリ</t>
    </rPh>
    <rPh sb="2" eb="4">
      <t>サイエン</t>
    </rPh>
    <phoneticPr fontId="2"/>
  </si>
  <si>
    <t>杉の子</t>
    <rPh sb="0" eb="1">
      <t>スギ</t>
    </rPh>
    <rPh sb="2" eb="3">
      <t>コ</t>
    </rPh>
    <phoneticPr fontId="2"/>
  </si>
  <si>
    <t>多機能型事業所　楽多</t>
    <rPh sb="0" eb="7">
      <t>タキノウガタジギョウショ</t>
    </rPh>
    <rPh sb="8" eb="10">
      <t>ラクタ</t>
    </rPh>
    <phoneticPr fontId="2"/>
  </si>
  <si>
    <t>多機能型事業所　飛翔食房</t>
    <rPh sb="0" eb="7">
      <t>タキノウガタジギョウショ</t>
    </rPh>
    <rPh sb="8" eb="12">
      <t>ヒショウショクフサ</t>
    </rPh>
    <phoneticPr fontId="2"/>
  </si>
  <si>
    <t>麺工房はばたけ</t>
    <rPh sb="0" eb="3">
      <t>メンコウボウ</t>
    </rPh>
    <phoneticPr fontId="2"/>
  </si>
  <si>
    <t>多機能型障害福祉サービス事業所移山寮</t>
    <rPh sb="0" eb="8">
      <t>タキノウガタショウガイフクシ</t>
    </rPh>
    <rPh sb="12" eb="15">
      <t>ジギョウショ</t>
    </rPh>
    <rPh sb="15" eb="18">
      <t>イサンリョウ</t>
    </rPh>
    <phoneticPr fontId="2"/>
  </si>
  <si>
    <t>就労継続支援B型事業所大石の里</t>
    <rPh sb="0" eb="2">
      <t>シュウロウ</t>
    </rPh>
    <rPh sb="2" eb="6">
      <t>ケイゾクシエン</t>
    </rPh>
    <rPh sb="7" eb="8">
      <t>ガタ</t>
    </rPh>
    <rPh sb="8" eb="11">
      <t>ジギョウショ</t>
    </rPh>
    <rPh sb="11" eb="13">
      <t>オオイシ</t>
    </rPh>
    <rPh sb="14" eb="15">
      <t>サト</t>
    </rPh>
    <phoneticPr fontId="2"/>
  </si>
  <si>
    <t>就労サポートひろさき</t>
    <rPh sb="0" eb="2">
      <t>シュウロウ</t>
    </rPh>
    <phoneticPr fontId="2"/>
  </si>
  <si>
    <t>日中活動支援センターわいわい
就労継続支援Ｂ型事業所　わいわい</t>
    <rPh sb="0" eb="6">
      <t>ニッチュウカツドウシエン</t>
    </rPh>
    <rPh sb="15" eb="26">
      <t>シュウロウケイゾクシエンビーガタジギョウショ</t>
    </rPh>
    <phoneticPr fontId="2"/>
  </si>
  <si>
    <t>わ</t>
  </si>
  <si>
    <t>農工園千里平</t>
    <rPh sb="0" eb="3">
      <t>ノウコウエン</t>
    </rPh>
    <rPh sb="3" eb="5">
      <t>センリ</t>
    </rPh>
    <rPh sb="5" eb="6">
      <t>タイラ</t>
    </rPh>
    <phoneticPr fontId="2"/>
  </si>
  <si>
    <t>夢工房月見野</t>
    <rPh sb="0" eb="6">
      <t>ユメ</t>
    </rPh>
    <phoneticPr fontId="2"/>
  </si>
  <si>
    <t>夢の森</t>
    <rPh sb="0" eb="1">
      <t>ユメ</t>
    </rPh>
    <rPh sb="2" eb="3">
      <t>モリ</t>
    </rPh>
    <phoneticPr fontId="2"/>
  </si>
  <si>
    <t>夢の森ラッキー</t>
    <rPh sb="0" eb="1">
      <t>ユメ</t>
    </rPh>
    <rPh sb="2" eb="3">
      <t>モリ</t>
    </rPh>
    <phoneticPr fontId="2"/>
  </si>
  <si>
    <t>就労継続支援B型「たんぽぽ」</t>
    <rPh sb="0" eb="6">
      <t>シュウロウケイゾクシエン</t>
    </rPh>
    <rPh sb="7" eb="8">
      <t>ガタ</t>
    </rPh>
    <phoneticPr fontId="2"/>
  </si>
  <si>
    <t>六花</t>
    <rPh sb="0" eb="2">
      <t>リッカ</t>
    </rPh>
    <phoneticPr fontId="2"/>
  </si>
  <si>
    <t>エイポール</t>
  </si>
  <si>
    <t>コミュニテイカフェらみぃ</t>
  </si>
  <si>
    <t>就労継続支援Ａ型・B型 フレンド</t>
    <rPh sb="0" eb="2">
      <t>シュウロウ</t>
    </rPh>
    <rPh sb="2" eb="4">
      <t>ケイゾク</t>
    </rPh>
    <rPh sb="4" eb="6">
      <t>シエン</t>
    </rPh>
    <rPh sb="7" eb="8">
      <t>カタ</t>
    </rPh>
    <rPh sb="10" eb="11">
      <t>ガタ</t>
    </rPh>
    <phoneticPr fontId="2"/>
  </si>
  <si>
    <t>kura cra</t>
  </si>
  <si>
    <t>豊穣ウエルネス</t>
    <rPh sb="0" eb="2">
      <t>ホウジョウ</t>
    </rPh>
    <phoneticPr fontId="2"/>
  </si>
  <si>
    <t>あいおらいと</t>
  </si>
  <si>
    <t>チョコエルム</t>
  </si>
  <si>
    <t>障害者就労トライアルセンターボイス</t>
    <rPh sb="0" eb="5">
      <t>ショウガイシャシュウロウ</t>
    </rPh>
    <phoneticPr fontId="2"/>
  </si>
  <si>
    <t>シャーローム</t>
  </si>
  <si>
    <t>多機能型事業所　マジュン</t>
    <rPh sb="0" eb="7">
      <t>タキノウガタジギョウショ</t>
    </rPh>
    <phoneticPr fontId="2"/>
  </si>
  <si>
    <t>就労継続支援Ｂ型事業所ワークランドつばさ</t>
    <rPh sb="0" eb="6">
      <t>シュウロウケイゾクシエン</t>
    </rPh>
    <rPh sb="7" eb="11">
      <t>ガタジギョウショ</t>
    </rPh>
    <phoneticPr fontId="2"/>
  </si>
  <si>
    <t>就労継続支援B型事業所WakeArena</t>
    <rPh sb="0" eb="6">
      <t>シュウロウケイゾクシエン</t>
    </rPh>
    <rPh sb="7" eb="8">
      <t>ガタ</t>
    </rPh>
    <rPh sb="8" eb="11">
      <t>ジギョウショ</t>
    </rPh>
    <phoneticPr fontId="2"/>
  </si>
  <si>
    <t>就労継続支援Ｂ型事業所おあしす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</si>
  <si>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ステップしあわせ</t>
  </si>
  <si>
    <t>Ａｒｃｈ　Ｐｌｕｓ</t>
  </si>
  <si>
    <t>吉エ門</t>
    <rPh sb="0" eb="1">
      <t>キチ</t>
    </rPh>
    <rPh sb="2" eb="3">
      <t>モン</t>
    </rPh>
    <phoneticPr fontId="2"/>
  </si>
  <si>
    <t>障がい者就労継続支援Ｂ型事業所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5">
      <t>ジギョウショ</t>
    </rPh>
    <phoneticPr fontId="2"/>
  </si>
  <si>
    <t>就労継続支援B型事業所KUMU</t>
  </si>
  <si>
    <t>ワークキャンパス大鰐</t>
    <rPh sb="8" eb="10">
      <t>オオワニ</t>
    </rPh>
    <phoneticPr fontId="2"/>
  </si>
  <si>
    <t>自立支援居場所協会</t>
    <rPh sb="0" eb="9">
      <t>ジリツシエンイバショキョウカイ</t>
    </rPh>
    <phoneticPr fontId="2"/>
  </si>
  <si>
    <t>エイブル</t>
  </si>
  <si>
    <t>指定障害福祉サービス事業所青森うとうの園</t>
    <rPh sb="0" eb="6">
      <t>シテイショウガイフクシ</t>
    </rPh>
    <rPh sb="10" eb="13">
      <t>ジギョウショ</t>
    </rPh>
    <rPh sb="13" eb="15">
      <t>アオモリ</t>
    </rPh>
    <rPh sb="19" eb="20">
      <t>ソノ</t>
    </rPh>
    <phoneticPr fontId="2"/>
  </si>
  <si>
    <t>障害者支援施設こぶし園</t>
    <rPh sb="0" eb="3">
      <t>ショウガイシャ</t>
    </rPh>
    <rPh sb="3" eb="7">
      <t>シエンシセツ</t>
    </rPh>
    <rPh sb="10" eb="11">
      <t>エン</t>
    </rPh>
    <phoneticPr fontId="2"/>
  </si>
  <si>
    <t>就労継続支援B型事業所はっこう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</si>
  <si>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福祉ショップ西部</t>
  </si>
  <si>
    <t>月見野作業所</t>
    <rPh sb="0" eb="2">
      <t>ツキミ</t>
    </rPh>
    <rPh sb="2" eb="3">
      <t>ノ</t>
    </rPh>
    <rPh sb="3" eb="5">
      <t>サギョウ</t>
    </rPh>
    <rPh sb="5" eb="6">
      <t>ジョ</t>
    </rPh>
    <phoneticPr fontId="2"/>
  </si>
  <si>
    <t>じょいん</t>
  </si>
  <si>
    <t>障がい者ワークセンター大成</t>
    <rPh sb="0" eb="1">
      <t>ショウ</t>
    </rPh>
    <rPh sb="3" eb="4">
      <t>シャ</t>
    </rPh>
    <rPh sb="11" eb="13">
      <t>タイセイ</t>
    </rPh>
    <phoneticPr fontId="2"/>
  </si>
  <si>
    <t>障害福祉サービス事業所アップルハウス大釈迦</t>
    <rPh sb="0" eb="2">
      <t>ショウガイ</t>
    </rPh>
    <rPh sb="2" eb="4">
      <t>フクシ</t>
    </rPh>
    <rPh sb="8" eb="11">
      <t>ジギョウショ</t>
    </rPh>
    <rPh sb="18" eb="21">
      <t>ダイシャカ</t>
    </rPh>
    <phoneticPr fontId="2"/>
  </si>
  <si>
    <t>就労継続支援（B型）事業所あづまーる</t>
    <rPh sb="0" eb="2">
      <t>シュウロウ</t>
    </rPh>
    <rPh sb="2" eb="4">
      <t>ケイゾク</t>
    </rPh>
    <rPh sb="4" eb="6">
      <t>シエン</t>
    </rPh>
    <rPh sb="8" eb="9">
      <t>ガタ</t>
    </rPh>
    <rPh sb="10" eb="13">
      <t>ジギョウショ</t>
    </rPh>
    <phoneticPr fontId="2"/>
  </si>
  <si>
    <t>青森コロニーリハビリ</t>
    <rPh sb="0" eb="2">
      <t>アオモリ</t>
    </rPh>
    <phoneticPr fontId="2"/>
  </si>
  <si>
    <t>指定障害者支援施設青森コロニーセンター</t>
    <rPh sb="0" eb="2">
      <t>シテイ</t>
    </rPh>
    <rPh sb="2" eb="5">
      <t>ショウガイシャ</t>
    </rPh>
    <rPh sb="5" eb="9">
      <t>シエンシセツ</t>
    </rPh>
    <rPh sb="9" eb="11">
      <t>アオモリ</t>
    </rPh>
    <phoneticPr fontId="2"/>
  </si>
  <si>
    <t>森の工房ふれ・あい</t>
    <rPh sb="0" eb="1">
      <t>モリ</t>
    </rPh>
    <rPh sb="2" eb="4">
      <t>コウボウ</t>
    </rPh>
    <phoneticPr fontId="2"/>
  </si>
  <si>
    <t>やましろ作業所</t>
    <rPh sb="4" eb="7">
      <t>サギョウショ</t>
    </rPh>
    <phoneticPr fontId="2"/>
  </si>
  <si>
    <t>待望園</t>
    <rPh sb="0" eb="3">
      <t>タイボウエン</t>
    </rPh>
    <phoneticPr fontId="2"/>
  </si>
  <si>
    <t>就労継続支援B型事業所　就労サポートセンターほほ笑み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4">
      <t>シュウロウ</t>
    </rPh>
    <rPh sb="24" eb="25">
      <t>エ</t>
    </rPh>
    <phoneticPr fontId="2"/>
  </si>
  <si>
    <t>BaDeYa</t>
  </si>
  <si>
    <t>就労継続支援B型事業所ﾛｰﾚﾙ</t>
    <rPh sb="0" eb="6">
      <t>シュウロウケイゾクシエン</t>
    </rPh>
    <rPh sb="7" eb="8">
      <t>カタ</t>
    </rPh>
    <rPh sb="8" eb="11">
      <t>ジギョウジョ</t>
    </rPh>
    <phoneticPr fontId="2"/>
  </si>
  <si>
    <t>株式会社はちのへ東奥朝日ソリューション　ノヴァス</t>
    <rPh sb="0" eb="2">
      <t>カブシキ</t>
    </rPh>
    <rPh sb="2" eb="4">
      <t>ガイシャ</t>
    </rPh>
    <rPh sb="8" eb="10">
      <t>トウオウ</t>
    </rPh>
    <rPh sb="10" eb="12">
      <t>アサヒ</t>
    </rPh>
    <phoneticPr fontId="2"/>
  </si>
  <si>
    <t>(株)HSS青森事業所</t>
    <rPh sb="0" eb="3">
      <t>カブ</t>
    </rPh>
    <rPh sb="6" eb="11">
      <t>アオモリジギョウショ</t>
    </rPh>
    <phoneticPr fontId="2"/>
  </si>
  <si>
    <t>就労継続支援事業所　はる</t>
    <rPh sb="0" eb="9">
      <t>シュウロウケイゾクシエンジギョウショ</t>
    </rPh>
    <phoneticPr fontId="2"/>
  </si>
  <si>
    <t>ニューフォレスト株式会社桜川事業所</t>
  </si>
  <si>
    <t>ニューフォレスト株式会社青森事業所</t>
    <rPh sb="12" eb="17">
      <t>アオモリジギョウショ</t>
    </rPh>
    <phoneticPr fontId="2"/>
  </si>
  <si>
    <t>パッソアパッソ青森</t>
    <rPh sb="7" eb="9">
      <t>アオモリ</t>
    </rPh>
    <phoneticPr fontId="2"/>
  </si>
  <si>
    <t>障害福祉支援プラザ</t>
  </si>
  <si>
    <t>ふわっち・まつもり</t>
  </si>
  <si>
    <t>ぴーち３２（さにー）</t>
  </si>
  <si>
    <t>就労B/機能訓練事業所スマイル安田</t>
  </si>
  <si>
    <t>ポコファーム</t>
  </si>
  <si>
    <t>就労継続支援Ｂ型事業所フォロー</t>
  </si>
  <si>
    <t>フォンス幸畑</t>
    <rPh sb="4" eb="6">
      <t>コウバタ</t>
    </rPh>
    <phoneticPr fontId="2"/>
  </si>
  <si>
    <t>ワークステーション</t>
  </si>
  <si>
    <t>就労継続支援B型事業所　結</t>
    <rPh sb="0" eb="6">
      <t>シュウロウケイゾクシエン</t>
    </rPh>
    <rPh sb="7" eb="11">
      <t>ガタジギョウショ</t>
    </rPh>
    <rPh sb="12" eb="13">
      <t>ユイ</t>
    </rPh>
    <phoneticPr fontId="2"/>
  </si>
  <si>
    <t>チョコなみおか</t>
  </si>
  <si>
    <t>チョコこうばた</t>
  </si>
  <si>
    <t>チョコせんがり</t>
  </si>
  <si>
    <t>憩いの広場まんぷく</t>
    <rPh sb="0" eb="1">
      <t>イコ</t>
    </rPh>
    <rPh sb="3" eb="5">
      <t>ヒロバ</t>
    </rPh>
    <phoneticPr fontId="2"/>
  </si>
  <si>
    <t>ALIVE</t>
  </si>
  <si>
    <t>継続支援事業所B型ひばり</t>
    <rPh sb="0" eb="2">
      <t>ケイゾク</t>
    </rPh>
    <rPh sb="2" eb="4">
      <t>シエン</t>
    </rPh>
    <rPh sb="4" eb="7">
      <t>ジギョウショ</t>
    </rPh>
    <rPh sb="8" eb="9">
      <t>ガタ</t>
    </rPh>
    <phoneticPr fontId="2"/>
  </si>
  <si>
    <t>就労継続支援B型事業所　恵の里</t>
    <rPh sb="0" eb="6">
      <t>シュウロウ</t>
    </rPh>
    <rPh sb="6" eb="8">
      <t>ビーガタ</t>
    </rPh>
    <rPh sb="8" eb="11">
      <t>ジギョウショ</t>
    </rPh>
    <rPh sb="12" eb="13">
      <t>メグミ</t>
    </rPh>
    <rPh sb="14" eb="15">
      <t>サト</t>
    </rPh>
    <phoneticPr fontId="2"/>
  </si>
  <si>
    <t>障がい者就労継続支援（Ｂ型）事業所「希望」</t>
    <rPh sb="0" eb="1">
      <t>ショウ</t>
    </rPh>
    <rPh sb="3" eb="4">
      <t>シャ</t>
    </rPh>
    <rPh sb="4" eb="10">
      <t>シュウロウケイゾクシエン</t>
    </rPh>
    <rPh sb="12" eb="13">
      <t>ガタ</t>
    </rPh>
    <rPh sb="14" eb="17">
      <t>ジギョウショ</t>
    </rPh>
    <rPh sb="18" eb="20">
      <t>キボウ</t>
    </rPh>
    <phoneticPr fontId="2"/>
  </si>
  <si>
    <t>障害者サービスセンターさくら第二</t>
    <rPh sb="0" eb="3">
      <t>ショウガイシャ</t>
    </rPh>
    <rPh sb="14" eb="16">
      <t>ダイニ</t>
    </rPh>
    <phoneticPr fontId="2"/>
  </si>
  <si>
    <t>障害者サービスセンターさくら</t>
    <rPh sb="0" eb="3">
      <t>ショウガイシャ</t>
    </rPh>
    <phoneticPr fontId="2"/>
  </si>
  <si>
    <t>ここっと作業所</t>
    <rPh sb="4" eb="7">
      <t>サギョウショ</t>
    </rPh>
    <phoneticPr fontId="2"/>
  </si>
  <si>
    <t>地域サービスセンターＳＡＮ Ｎｅｔ</t>
    <rPh sb="0" eb="2">
      <t>チイキ</t>
    </rPh>
    <phoneticPr fontId="2"/>
  </si>
  <si>
    <t>就労継続支援Ｂ型Ｃ－ＦＬＯＷＥＲ</t>
  </si>
  <si>
    <t>ハートスポット事業所</t>
    <rPh sb="7" eb="10">
      <t>ジギョウショ</t>
    </rPh>
    <phoneticPr fontId="2"/>
  </si>
  <si>
    <t>スタジオとまと</t>
  </si>
  <si>
    <t>ハーモニー作業所</t>
  </si>
  <si>
    <t>就労継続支援Ｂ型　ほ・だあちゃ</t>
    <rPh sb="0" eb="4">
      <t>シュウロウケイゾク</t>
    </rPh>
    <rPh sb="4" eb="6">
      <t>シエン</t>
    </rPh>
    <rPh sb="7" eb="8">
      <t>ガタ</t>
    </rPh>
    <phoneticPr fontId="2"/>
  </si>
  <si>
    <t>就労継続支援B型　くいーるジョナサン</t>
    <rPh sb="0" eb="6">
      <t>シュウロウケイゾクシエン</t>
    </rPh>
    <rPh sb="7" eb="8">
      <t>ガタ</t>
    </rPh>
    <phoneticPr fontId="2"/>
  </si>
  <si>
    <t>障害者就労継続支援B型事業所ドリーム工房</t>
    <rPh sb="0" eb="9">
      <t>ショウガイシャシュウロウケイゾクシエン</t>
    </rPh>
    <rPh sb="10" eb="11">
      <t>カタ</t>
    </rPh>
    <rPh sb="11" eb="14">
      <t>ジギョウショ</t>
    </rPh>
    <rPh sb="18" eb="20">
      <t>コウボウ</t>
    </rPh>
    <phoneticPr fontId="2"/>
  </si>
  <si>
    <t>プレイ</t>
  </si>
  <si>
    <t>アイデンド八戸</t>
  </si>
  <si>
    <t>いろどり</t>
  </si>
  <si>
    <t>エンジェルハウス</t>
  </si>
  <si>
    <t>カシオペア</t>
  </si>
  <si>
    <t>グッジョブ妙光園</t>
  </si>
  <si>
    <t>クローバーズ・ピア八戸南</t>
    <rPh sb="11" eb="12">
      <t>ミナミ</t>
    </rPh>
    <phoneticPr fontId="7"/>
  </si>
  <si>
    <t>ここロード</t>
  </si>
  <si>
    <t>こだまの園</t>
  </si>
  <si>
    <t>就労継続支援B型事業所あるふぁ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7"/>
  </si>
  <si>
    <t>ジョイフル</t>
  </si>
  <si>
    <t>就労継続支援Ｂ型事業所ソーシャルファームエッグス</t>
    <rPh sb="0" eb="6">
      <t>シュウロウケイゾクシエン</t>
    </rPh>
    <rPh sb="7" eb="8">
      <t>ガタ</t>
    </rPh>
    <rPh sb="8" eb="11">
      <t>ジギョウショ</t>
    </rPh>
    <phoneticPr fontId="7"/>
  </si>
  <si>
    <t>チョコ・クッキー八戸</t>
  </si>
  <si>
    <t>サポートセンター虹</t>
  </si>
  <si>
    <t>トータルサポート・ソレイユ</t>
  </si>
  <si>
    <t>ラボーロ</t>
  </si>
  <si>
    <t>リヴェールユートピア</t>
  </si>
  <si>
    <t>りんごっこ</t>
  </si>
  <si>
    <t>ワーク柿の木苑</t>
  </si>
  <si>
    <t>柿の木苑</t>
  </si>
  <si>
    <t>指定障害福祉サービス事業所　工房茶居花</t>
    <rPh sb="14" eb="16">
      <t>コウボウ</t>
    </rPh>
    <phoneticPr fontId="7"/>
  </si>
  <si>
    <t>就労継続支援Ｂ型事業所あおば</t>
  </si>
  <si>
    <t>就労継続支援B型事業所ロード</t>
  </si>
  <si>
    <t>障害者サポートセンターくるみの里</t>
  </si>
  <si>
    <t>障害福祉サービス事業所　田面木の家</t>
  </si>
  <si>
    <t>青森ワークキャンパス</t>
  </si>
  <si>
    <t>多機能型サービス事業所ベル・エポック</t>
  </si>
  <si>
    <t>大輪</t>
  </si>
  <si>
    <t>第二のぞみ園</t>
  </si>
  <si>
    <t>特定非営利活動法人　来夢の里</t>
  </si>
  <si>
    <t>いろりの家</t>
    <rPh sb="4" eb="5">
      <t>イエ</t>
    </rPh>
    <phoneticPr fontId="7"/>
  </si>
  <si>
    <t>就労継続支援　ひかり</t>
    <rPh sb="0" eb="2">
      <t>シュウロウ</t>
    </rPh>
    <rPh sb="2" eb="4">
      <t>ケイゾク</t>
    </rPh>
    <rPh sb="4" eb="6">
      <t>シエン</t>
    </rPh>
    <phoneticPr fontId="7"/>
  </si>
  <si>
    <t>オリオン</t>
  </si>
  <si>
    <t>宝の杜</t>
  </si>
  <si>
    <t>クララス</t>
  </si>
  <si>
    <t>就労継続支援Ｂ型事業所あるふぁあさひ</t>
    <rPh sb="0" eb="6">
      <t>シュウロウケイゾクシエン</t>
    </rPh>
    <rPh sb="7" eb="8">
      <t>ガタ</t>
    </rPh>
    <rPh sb="8" eb="11">
      <t>ジギョウショ</t>
    </rPh>
    <phoneticPr fontId="7"/>
  </si>
  <si>
    <t>ラ・ブランジュリー・ドゥ・ラ・リビエール</t>
  </si>
  <si>
    <t>ワークステーションあおば</t>
  </si>
  <si>
    <t>シンファ</t>
  </si>
  <si>
    <t>株式会社エヌソリューション十三日町事業所</t>
    <rPh sb="0" eb="4">
      <t>カブシキガイシャ</t>
    </rPh>
    <rPh sb="13" eb="17">
      <t>ジュウサンニチマチ</t>
    </rPh>
    <rPh sb="17" eb="20">
      <t>ジギョウショ</t>
    </rPh>
    <phoneticPr fontId="7"/>
  </si>
  <si>
    <t>ぴあの森</t>
    <rPh sb="3" eb="4">
      <t>モリ</t>
    </rPh>
    <phoneticPr fontId="7"/>
  </si>
  <si>
    <t>スタジオマルシェ</t>
  </si>
  <si>
    <t>就労支援グレープソングス</t>
    <rPh sb="0" eb="4">
      <t>シュウロウシエン</t>
    </rPh>
    <phoneticPr fontId="7"/>
  </si>
  <si>
    <t>ネクサス</t>
  </si>
  <si>
    <t>ネクサス　エール</t>
  </si>
  <si>
    <t>ネクサス　ピュア</t>
  </si>
  <si>
    <t>ひたむき</t>
  </si>
  <si>
    <t>And Be</t>
  </si>
  <si>
    <t>社会福祉法人　希望</t>
  </si>
  <si>
    <t>障がい者福祉サービス　ゆみと　就労支援事業所</t>
  </si>
  <si>
    <t>R5.8.1～休止</t>
    <rPh sb="7" eb="9">
      <t>キュウシ</t>
    </rPh>
    <phoneticPr fontId="2"/>
  </si>
  <si>
    <t>重度加算あり</t>
    <rPh sb="0" eb="4">
      <t>ジュウドカサン</t>
    </rPh>
    <phoneticPr fontId="2"/>
  </si>
  <si>
    <t>R6.10放デイと多機能型となる</t>
    <rPh sb="5" eb="6">
      <t>ホウ</t>
    </rPh>
    <rPh sb="9" eb="13">
      <t>タキノウガタ</t>
    </rPh>
    <phoneticPr fontId="2"/>
  </si>
  <si>
    <t>R4.11.18休止</t>
    <rPh sb="8" eb="10">
      <t>キュウシ</t>
    </rPh>
    <phoneticPr fontId="2"/>
  </si>
  <si>
    <t>青森県</t>
    <rPh sb="0" eb="3">
      <t>アオモリケン</t>
    </rPh>
    <phoneticPr fontId="2"/>
  </si>
  <si>
    <t>青森県</t>
    <rPh sb="0" eb="3">
      <t>アオモリケン</t>
    </rPh>
    <phoneticPr fontId="2"/>
  </si>
  <si>
    <r>
      <t>特定非営利活動法人（</t>
    </r>
    <r>
      <rPr>
        <sz val="12"/>
        <rFont val="Calibri"/>
        <family val="2"/>
      </rPr>
      <t>NPO</t>
    </r>
    <r>
      <rPr>
        <sz val="12"/>
        <rFont val="ＭＳ Ｐゴシック"/>
        <family val="3"/>
        <charset val="128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</si>
</sst>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"/>
    <numFmt numFmtId="177" formatCode="#,##0_);[Red]\(#,##0\)"/>
    <numFmt numFmtId="178" formatCode="#,##0.0_ "/>
    <numFmt numFmtId="179" formatCode="#,##0.0_);[Red]\(#,##0.0\)"/>
    <numFmt numFmtId="180" formatCode="0.0%"/>
    <numFmt numFmtId="181" formatCode="0.0"/>
    <numFmt numFmtId="182" formatCode="0_);[Red]\(0\)"/>
    <numFmt numFmtId="183" formatCode="0_ "/>
    <numFmt numFmtId="184" formatCode="0.00000E+00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Calibri"/>
      <family val="2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 shrinkToFit="1"/>
    </xf>
    <xf numFmtId="177" fontId="1" fillId="0" borderId="0" xfId="0" applyNumberFormat="1" applyFont="1" applyAlignment="1">
      <alignment horizontal="right"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shrinkToFit="1"/>
    </xf>
    <xf numFmtId="179" fontId="4" fillId="0" borderId="1" xfId="2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177" fontId="0" fillId="0" borderId="1" xfId="1" applyNumberFormat="1" applyFont="1" applyFill="1" applyBorder="1" applyAlignment="1" applyProtection="1">
      <alignment vertical="center"/>
    </xf>
    <xf numFmtId="180" fontId="0" fillId="0" borderId="1" xfId="1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>
      <alignment vertical="center"/>
    </xf>
    <xf numFmtId="178" fontId="4" fillId="0" borderId="2" xfId="0" applyNumberFormat="1" applyFont="1" applyBorder="1" applyAlignment="1">
      <alignment horizontal="right" vertical="center"/>
    </xf>
    <xf numFmtId="177" fontId="1" fillId="0" borderId="0" xfId="0" applyNumberFormat="1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shrinkToFit="1"/>
    </xf>
    <xf numFmtId="177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horizontal="right" vertical="center"/>
    </xf>
    <xf numFmtId="179" fontId="1" fillId="0" borderId="0" xfId="0" applyNumberFormat="1" applyFont="1" applyFill="1" applyAlignment="1">
      <alignment horizontal="right" vertical="center"/>
    </xf>
    <xf numFmtId="0" fontId="0" fillId="0" borderId="0" xfId="0" applyFont="1" applyFill="1">
      <alignment vertical="center"/>
    </xf>
    <xf numFmtId="177" fontId="1" fillId="0" borderId="8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177" fontId="1" fillId="0" borderId="6" xfId="0" applyNumberFormat="1" applyFont="1" applyFill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7" fontId="1" fillId="0" borderId="10" xfId="0" applyNumberFormat="1" applyFont="1" applyFill="1" applyBorder="1" applyAlignment="1">
      <alignment vertical="center"/>
    </xf>
    <xf numFmtId="177" fontId="1" fillId="0" borderId="14" xfId="0" applyNumberFormat="1" applyFont="1" applyFill="1" applyBorder="1" applyAlignment="1">
      <alignment vertical="center"/>
    </xf>
    <xf numFmtId="177" fontId="1" fillId="0" borderId="1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177" fontId="1" fillId="0" borderId="17" xfId="0" applyNumberFormat="1" applyFont="1" applyFill="1" applyBorder="1" applyAlignment="1">
      <alignment horizontal="center" vertical="center" shrinkToFit="1"/>
    </xf>
    <xf numFmtId="177" fontId="1" fillId="0" borderId="18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 shrinkToFit="1"/>
    </xf>
    <xf numFmtId="177" fontId="1" fillId="0" borderId="22" xfId="0" applyNumberFormat="1" applyFont="1" applyFill="1" applyBorder="1" applyAlignment="1">
      <alignment vertical="center"/>
    </xf>
    <xf numFmtId="177" fontId="1" fillId="0" borderId="20" xfId="0" applyNumberFormat="1" applyFont="1" applyFill="1" applyBorder="1" applyAlignment="1">
      <alignment vertical="center"/>
    </xf>
    <xf numFmtId="177" fontId="1" fillId="0" borderId="21" xfId="0" applyNumberFormat="1" applyFont="1" applyFill="1" applyBorder="1" applyAlignment="1">
      <alignment vertical="center"/>
    </xf>
    <xf numFmtId="0" fontId="1" fillId="0" borderId="6" xfId="0" applyFont="1" applyFill="1" applyBorder="1">
      <alignment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>
      <alignment vertical="center"/>
    </xf>
    <xf numFmtId="0" fontId="0" fillId="0" borderId="12" xfId="0" applyFont="1" applyFill="1" applyBorder="1" applyAlignment="1">
      <alignment horizontal="left" vertical="center" wrapText="1" shrinkToFit="1"/>
    </xf>
    <xf numFmtId="0" fontId="1" fillId="0" borderId="6" xfId="0" applyFont="1" applyFill="1" applyBorder="1" applyAlignment="1">
      <alignment horizontal="left" vertical="center" shrinkToFit="1"/>
    </xf>
    <xf numFmtId="0" fontId="1" fillId="0" borderId="7" xfId="0" applyFont="1" applyFill="1" applyBorder="1" applyAlignment="1">
      <alignment horizontal="center" vertical="center"/>
    </xf>
    <xf numFmtId="177" fontId="1" fillId="0" borderId="8" xfId="0" applyNumberFormat="1" applyFont="1" applyFill="1" applyBorder="1" applyAlignment="1">
      <alignment vertical="center" shrinkToFit="1"/>
    </xf>
    <xf numFmtId="0" fontId="1" fillId="0" borderId="7" xfId="0" applyFont="1" applyFill="1" applyBorder="1">
      <alignment vertical="center"/>
    </xf>
    <xf numFmtId="0" fontId="0" fillId="0" borderId="6" xfId="0" applyFill="1" applyBorder="1">
      <alignment vertical="center"/>
    </xf>
    <xf numFmtId="0" fontId="1" fillId="0" borderId="7" xfId="0" applyFont="1" applyFill="1" applyBorder="1" applyAlignment="1">
      <alignment horizontal="left" vertical="center" wrapText="1" shrinkToFit="1"/>
    </xf>
    <xf numFmtId="0" fontId="0" fillId="7" borderId="1" xfId="0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shrinkToFit="1"/>
    </xf>
    <xf numFmtId="0" fontId="0" fillId="0" borderId="1" xfId="0" applyFont="1" applyFill="1" applyBorder="1" applyAlignment="1">
      <alignment horizontal="left" vertical="center" wrapText="1" shrinkToFit="1"/>
    </xf>
    <xf numFmtId="177" fontId="0" fillId="7" borderId="5" xfId="0" applyNumberFormat="1" applyFont="1" applyFill="1" applyBorder="1" applyAlignment="1">
      <alignment vertical="center"/>
    </xf>
    <xf numFmtId="177" fontId="0" fillId="7" borderId="6" xfId="0" applyNumberFormat="1" applyFont="1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7" borderId="1" xfId="0" applyFont="1" applyFill="1" applyBorder="1" applyAlignment="1">
      <alignment vertical="center" shrinkToFit="1"/>
    </xf>
    <xf numFmtId="0" fontId="0" fillId="7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7" borderId="1" xfId="0" applyFont="1" applyFill="1" applyBorder="1" applyAlignment="1">
      <alignment horizontal="left" vertical="center" shrinkToFit="1"/>
    </xf>
    <xf numFmtId="49" fontId="0" fillId="0" borderId="1" xfId="3" applyNumberFormat="1" applyFont="1" applyFill="1" applyBorder="1" applyAlignment="1">
      <alignment horizontal="left" vertical="center" shrinkToFit="1"/>
    </xf>
    <xf numFmtId="49" fontId="1" fillId="7" borderId="1" xfId="3" applyNumberFormat="1" applyFont="1" applyFill="1" applyBorder="1" applyAlignment="1">
      <alignment horizontal="left" vertical="center" shrinkToFit="1"/>
    </xf>
    <xf numFmtId="0" fontId="0" fillId="7" borderId="1" xfId="0" applyFont="1" applyFill="1" applyBorder="1">
      <alignment vertical="center"/>
    </xf>
    <xf numFmtId="0" fontId="0" fillId="7" borderId="1" xfId="0" applyFont="1" applyFill="1" applyBorder="1" applyAlignment="1">
      <alignment horizontal="left" vertical="center" wrapText="1" shrinkToFit="1"/>
    </xf>
    <xf numFmtId="0" fontId="0" fillId="0" borderId="12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177" fontId="0" fillId="7" borderId="8" xfId="0" applyNumberFormat="1" applyFont="1" applyFill="1" applyBorder="1" applyAlignment="1">
      <alignment vertical="center"/>
    </xf>
    <xf numFmtId="0" fontId="0" fillId="7" borderId="1" xfId="0" applyFont="1" applyFill="1" applyBorder="1" applyAlignment="1">
      <alignment horizontal="left" vertical="center"/>
    </xf>
    <xf numFmtId="177" fontId="0" fillId="7" borderId="17" xfId="0" applyNumberFormat="1" applyFont="1" applyFill="1" applyBorder="1" applyAlignment="1">
      <alignment horizontal="center" vertical="center" shrinkToFit="1"/>
    </xf>
    <xf numFmtId="177" fontId="1" fillId="0" borderId="23" xfId="0" applyNumberFormat="1" applyFont="1" applyFill="1" applyBorder="1" applyAlignment="1">
      <alignment horizontal="center" vertical="center" shrinkToFit="1"/>
    </xf>
    <xf numFmtId="177" fontId="1" fillId="0" borderId="24" xfId="0" applyNumberFormat="1" applyFont="1" applyFill="1" applyBorder="1" applyAlignment="1">
      <alignment horizontal="center" vertical="center" shrinkToFit="1"/>
    </xf>
    <xf numFmtId="177" fontId="1" fillId="0" borderId="26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>
      <alignment vertical="center"/>
    </xf>
    <xf numFmtId="0" fontId="1" fillId="0" borderId="27" xfId="0" applyFont="1" applyFill="1" applyBorder="1">
      <alignment vertical="center"/>
    </xf>
    <xf numFmtId="0" fontId="8" fillId="0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9" fillId="7" borderId="0" xfId="3" applyFont="1" applyFill="1" applyAlignment="1">
      <alignment horizontal="center" vertical="center" shrinkToFit="1"/>
    </xf>
    <xf numFmtId="0" fontId="0" fillId="7" borderId="2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1" fillId="0" borderId="28" xfId="0" applyFont="1" applyFill="1" applyBorder="1">
      <alignment vertical="center"/>
    </xf>
    <xf numFmtId="177" fontId="0" fillId="7" borderId="8" xfId="0" applyNumberFormat="1" applyFont="1" applyFill="1" applyBorder="1" applyAlignment="1">
      <alignment vertical="center" shrinkToFit="1"/>
    </xf>
    <xf numFmtId="177" fontId="1" fillId="0" borderId="10" xfId="0" applyNumberFormat="1" applyFont="1" applyFill="1" applyBorder="1" applyAlignment="1">
      <alignment vertical="center" shrinkToFit="1"/>
    </xf>
    <xf numFmtId="0" fontId="1" fillId="0" borderId="32" xfId="0" applyFont="1" applyFill="1" applyBorder="1">
      <alignment vertical="center"/>
    </xf>
    <xf numFmtId="0" fontId="1" fillId="0" borderId="33" xfId="0" applyFont="1" applyFill="1" applyBorder="1">
      <alignment vertical="center"/>
    </xf>
    <xf numFmtId="177" fontId="0" fillId="0" borderId="0" xfId="0" applyNumberFormat="1" applyFont="1" applyFill="1" applyBorder="1" applyAlignment="1">
      <alignment vertical="center" wrapText="1"/>
    </xf>
    <xf numFmtId="176" fontId="13" fillId="0" borderId="0" xfId="0" applyNumberFormat="1" applyFont="1" applyFill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 shrinkToFit="1"/>
    </xf>
    <xf numFmtId="0" fontId="13" fillId="0" borderId="0" xfId="0" applyFont="1" applyFill="1">
      <alignment vertical="center"/>
    </xf>
    <xf numFmtId="177" fontId="1" fillId="0" borderId="29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>
      <alignment vertical="center"/>
    </xf>
    <xf numFmtId="0" fontId="0" fillId="0" borderId="2" xfId="0" applyFont="1" applyFill="1" applyBorder="1" applyAlignment="1">
      <alignment vertical="center" shrinkToFit="1"/>
    </xf>
    <xf numFmtId="179" fontId="0" fillId="0" borderId="36" xfId="0" applyNumberFormat="1" applyFont="1" applyFill="1" applyBorder="1" applyAlignment="1">
      <alignment vertical="center"/>
    </xf>
    <xf numFmtId="177" fontId="1" fillId="0" borderId="36" xfId="0" applyNumberFormat="1" applyFont="1" applyFill="1" applyBorder="1" applyAlignment="1">
      <alignment vertical="center" shrinkToFit="1"/>
    </xf>
    <xf numFmtId="0" fontId="0" fillId="4" borderId="35" xfId="0" applyFill="1" applyBorder="1" applyAlignment="1">
      <alignment vertical="center" shrinkToFit="1"/>
    </xf>
    <xf numFmtId="177" fontId="0" fillId="4" borderId="35" xfId="0" applyNumberFormat="1" applyFill="1" applyBorder="1" applyAlignment="1">
      <alignment horizontal="center" vertical="center" shrinkToFit="1"/>
    </xf>
    <xf numFmtId="177" fontId="0" fillId="5" borderId="35" xfId="0" applyNumberFormat="1" applyFont="1" applyFill="1" applyBorder="1" applyAlignment="1">
      <alignment horizontal="center" vertical="center" shrinkToFit="1"/>
    </xf>
    <xf numFmtId="177" fontId="7" fillId="5" borderId="35" xfId="0" applyNumberFormat="1" applyFont="1" applyFill="1" applyBorder="1" applyAlignment="1">
      <alignment horizontal="center" vertical="center" shrinkToFit="1"/>
    </xf>
    <xf numFmtId="0" fontId="7" fillId="5" borderId="35" xfId="0" applyFont="1" applyFill="1" applyBorder="1" applyAlignment="1">
      <alignment horizontal="center" vertical="center" shrinkToFit="1"/>
    </xf>
    <xf numFmtId="177" fontId="0" fillId="9" borderId="35" xfId="0" applyNumberFormat="1" applyFont="1" applyFill="1" applyBorder="1" applyAlignment="1">
      <alignment vertical="center"/>
    </xf>
    <xf numFmtId="177" fontId="7" fillId="5" borderId="35" xfId="0" applyNumberFormat="1" applyFont="1" applyFill="1" applyBorder="1" applyAlignment="1">
      <alignment horizontal="center" vertical="center" wrapText="1" shrinkToFit="1"/>
    </xf>
    <xf numFmtId="177" fontId="1" fillId="0" borderId="31" xfId="0" applyNumberFormat="1" applyFont="1" applyFill="1" applyBorder="1" applyAlignment="1">
      <alignment vertical="center"/>
    </xf>
    <xf numFmtId="177" fontId="0" fillId="10" borderId="35" xfId="0" applyNumberFormat="1" applyFill="1" applyBorder="1" applyAlignment="1">
      <alignment horizontal="center" vertical="center" shrinkToFit="1"/>
    </xf>
    <xf numFmtId="177" fontId="7" fillId="10" borderId="35" xfId="0" applyNumberFormat="1" applyFont="1" applyFill="1" applyBorder="1" applyAlignment="1">
      <alignment horizontal="center" vertical="center" shrinkToFit="1"/>
    </xf>
    <xf numFmtId="0" fontId="7" fillId="10" borderId="35" xfId="0" applyFont="1" applyFill="1" applyBorder="1" applyAlignment="1">
      <alignment horizontal="center" vertical="center" shrinkToFit="1"/>
    </xf>
    <xf numFmtId="177" fontId="0" fillId="0" borderId="14" xfId="0" applyNumberFormat="1" applyBorder="1">
      <alignment vertical="center"/>
    </xf>
    <xf numFmtId="177" fontId="0" fillId="0" borderId="15" xfId="0" applyNumberFormat="1" applyBorder="1">
      <alignment vertical="center"/>
    </xf>
    <xf numFmtId="179" fontId="0" fillId="0" borderId="16" xfId="0" applyNumberFormat="1" applyBorder="1">
      <alignment vertical="center"/>
    </xf>
    <xf numFmtId="177" fontId="1" fillId="0" borderId="0" xfId="0" applyNumberFormat="1" applyFont="1">
      <alignment vertical="center"/>
    </xf>
    <xf numFmtId="179" fontId="1" fillId="0" borderId="0" xfId="0" applyNumberFormat="1" applyFont="1" applyAlignment="1">
      <alignment horizontal="right" vertical="center"/>
    </xf>
    <xf numFmtId="176" fontId="13" fillId="0" borderId="0" xfId="0" applyNumberFormat="1" applyFont="1">
      <alignment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1" fillId="0" borderId="22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82" fontId="0" fillId="0" borderId="1" xfId="0" applyNumberFormat="1" applyFill="1" applyBorder="1" applyAlignment="1">
      <alignment horizontal="center" vertical="center"/>
    </xf>
    <xf numFmtId="182" fontId="0" fillId="7" borderId="1" xfId="0" applyNumberFormat="1" applyFill="1" applyBorder="1" applyAlignment="1">
      <alignment horizontal="center" vertical="center"/>
    </xf>
    <xf numFmtId="182" fontId="1" fillId="0" borderId="0" xfId="0" applyNumberFormat="1" applyFont="1" applyFill="1" applyAlignment="1">
      <alignment horizontal="center" vertical="center"/>
    </xf>
    <xf numFmtId="182" fontId="1" fillId="0" borderId="0" xfId="0" applyNumberFormat="1" applyFont="1" applyFill="1" applyBorder="1" applyAlignment="1">
      <alignment horizontal="center" vertical="center"/>
    </xf>
    <xf numFmtId="180" fontId="1" fillId="0" borderId="34" xfId="0" applyNumberFormat="1" applyFont="1" applyFill="1" applyBorder="1" applyAlignment="1">
      <alignment horizontal="center" vertical="center"/>
    </xf>
    <xf numFmtId="180" fontId="1" fillId="0" borderId="23" xfId="0" applyNumberFormat="1" applyFont="1" applyFill="1" applyBorder="1" applyAlignment="1">
      <alignment horizontal="center" vertical="center"/>
    </xf>
    <xf numFmtId="180" fontId="1" fillId="0" borderId="26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9" fontId="0" fillId="0" borderId="43" xfId="0" applyNumberFormat="1" applyFill="1" applyBorder="1">
      <alignment vertical="center"/>
    </xf>
    <xf numFmtId="177" fontId="1" fillId="0" borderId="42" xfId="0" applyNumberFormat="1" applyFont="1" applyFill="1" applyBorder="1" applyAlignment="1">
      <alignment horizontal="center" vertical="center" shrinkToFit="1"/>
    </xf>
    <xf numFmtId="180" fontId="1" fillId="0" borderId="24" xfId="0" applyNumberFormat="1" applyFont="1" applyFill="1" applyBorder="1" applyAlignment="1">
      <alignment horizontal="center" vertical="center"/>
    </xf>
    <xf numFmtId="177" fontId="1" fillId="0" borderId="30" xfId="0" applyNumberFormat="1" applyFont="1" applyFill="1" applyBorder="1" applyAlignment="1">
      <alignment vertical="center"/>
    </xf>
    <xf numFmtId="177" fontId="1" fillId="0" borderId="42" xfId="0" applyNumberFormat="1" applyFont="1" applyFill="1" applyBorder="1" applyAlignment="1">
      <alignment vertical="center"/>
    </xf>
    <xf numFmtId="177" fontId="1" fillId="0" borderId="3" xfId="0" applyNumberFormat="1" applyFont="1" applyFill="1" applyBorder="1" applyAlignment="1">
      <alignment vertical="center"/>
    </xf>
    <xf numFmtId="179" fontId="0" fillId="0" borderId="43" xfId="0" applyNumberFormat="1" applyFont="1" applyFill="1" applyBorder="1" applyAlignment="1">
      <alignment vertical="center"/>
    </xf>
    <xf numFmtId="177" fontId="0" fillId="0" borderId="42" xfId="0" applyNumberFormat="1" applyFill="1" applyBorder="1">
      <alignment vertical="center"/>
    </xf>
    <xf numFmtId="177" fontId="1" fillId="0" borderId="3" xfId="0" applyNumberFormat="1" applyFont="1" applyFill="1" applyBorder="1">
      <alignment vertical="center"/>
    </xf>
    <xf numFmtId="179" fontId="0" fillId="0" borderId="44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 shrinkToFit="1"/>
    </xf>
    <xf numFmtId="0" fontId="0" fillId="0" borderId="2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0" fillId="7" borderId="1" xfId="0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left" vertical="center" shrinkToFit="1"/>
    </xf>
    <xf numFmtId="177" fontId="1" fillId="0" borderId="37" xfId="0" applyNumberFormat="1" applyFont="1" applyFill="1" applyBorder="1" applyAlignment="1">
      <alignment horizontal="center" vertical="center" shrinkToFit="1"/>
    </xf>
    <xf numFmtId="182" fontId="0" fillId="7" borderId="1" xfId="0" applyNumberFormat="1" applyFill="1" applyBorder="1" applyAlignment="1">
      <alignment horizontal="center" vertical="center" shrinkToFit="1"/>
    </xf>
    <xf numFmtId="177" fontId="0" fillId="0" borderId="8" xfId="0" applyNumberFormat="1" applyFont="1" applyFill="1" applyBorder="1" applyAlignment="1">
      <alignment vertical="center" shrinkToFit="1"/>
    </xf>
    <xf numFmtId="177" fontId="0" fillId="0" borderId="30" xfId="0" applyNumberFormat="1" applyFont="1" applyFill="1" applyBorder="1" applyAlignment="1">
      <alignment vertical="center" shrinkToFit="1"/>
    </xf>
    <xf numFmtId="0" fontId="0" fillId="0" borderId="2" xfId="0" applyFill="1" applyBorder="1" applyAlignment="1">
      <alignment horizontal="center" vertical="center" shrinkToFit="1"/>
    </xf>
    <xf numFmtId="183" fontId="0" fillId="0" borderId="1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13" fillId="0" borderId="0" xfId="0" applyFont="1">
      <alignment vertical="center"/>
    </xf>
    <xf numFmtId="182" fontId="1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0" borderId="2" xfId="0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 shrinkToFit="1"/>
    </xf>
    <xf numFmtId="177" fontId="1" fillId="0" borderId="22" xfId="0" applyNumberFormat="1" applyFont="1" applyBorder="1">
      <alignment vertical="center"/>
    </xf>
    <xf numFmtId="177" fontId="1" fillId="0" borderId="20" xfId="0" applyNumberFormat="1" applyFont="1" applyBorder="1">
      <alignment vertical="center"/>
    </xf>
    <xf numFmtId="177" fontId="1" fillId="0" borderId="21" xfId="0" applyNumberFormat="1" applyFont="1" applyBorder="1">
      <alignment vertical="center"/>
    </xf>
    <xf numFmtId="181" fontId="1" fillId="0" borderId="22" xfId="0" applyNumberFormat="1" applyFont="1" applyBorder="1">
      <alignment vertical="center"/>
    </xf>
    <xf numFmtId="179" fontId="0" fillId="0" borderId="36" xfId="0" applyNumberFormat="1" applyBorder="1">
      <alignment vertical="center"/>
    </xf>
    <xf numFmtId="177" fontId="1" fillId="0" borderId="37" xfId="0" applyNumberFormat="1" applyFont="1" applyBorder="1" applyAlignment="1">
      <alignment horizontal="center" vertical="center" shrinkToFit="1"/>
    </xf>
    <xf numFmtId="177" fontId="1" fillId="0" borderId="36" xfId="0" applyNumberFormat="1" applyFont="1" applyBorder="1" applyAlignment="1">
      <alignment vertical="center" shrinkToFit="1"/>
    </xf>
    <xf numFmtId="0" fontId="8" fillId="0" borderId="0" xfId="0" applyFont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182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177" fontId="1" fillId="0" borderId="8" xfId="0" applyNumberFormat="1" applyFont="1" applyBorder="1">
      <alignment vertical="center"/>
    </xf>
    <xf numFmtId="0" fontId="1" fillId="0" borderId="22" xfId="0" applyFont="1" applyBorder="1">
      <alignment vertical="center"/>
    </xf>
    <xf numFmtId="177" fontId="1" fillId="0" borderId="17" xfId="0" applyNumberFormat="1" applyFont="1" applyBorder="1" applyAlignment="1">
      <alignment horizontal="center" vertical="center" shrinkToFit="1"/>
    </xf>
    <xf numFmtId="177" fontId="1" fillId="0" borderId="8" xfId="0" applyNumberFormat="1" applyFont="1" applyBorder="1" applyAlignment="1">
      <alignment vertical="center" shrinkToFit="1"/>
    </xf>
    <xf numFmtId="177" fontId="1" fillId="0" borderId="5" xfId="0" applyNumberFormat="1" applyFont="1" applyBorder="1">
      <alignment vertical="center"/>
    </xf>
    <xf numFmtId="177" fontId="1" fillId="0" borderId="6" xfId="0" applyNumberFormat="1" applyFont="1" applyBorder="1">
      <alignment vertical="center"/>
    </xf>
    <xf numFmtId="182" fontId="0" fillId="0" borderId="1" xfId="0" quotePrefix="1" applyNumberFormat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49" fontId="0" fillId="0" borderId="1" xfId="3" applyNumberFormat="1" applyFont="1" applyBorder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12" xfId="0" applyBorder="1">
      <alignment vertical="center"/>
    </xf>
    <xf numFmtId="182" fontId="0" fillId="0" borderId="12" xfId="0" applyNumberFormat="1" applyBorder="1" applyAlignment="1">
      <alignment horizontal="center" vertical="center" shrinkToFit="1"/>
    </xf>
    <xf numFmtId="0" fontId="0" fillId="0" borderId="12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177" fontId="0" fillId="0" borderId="8" xfId="0" applyNumberFormat="1" applyBorder="1" applyAlignment="1">
      <alignment vertical="center" shrinkToFit="1"/>
    </xf>
    <xf numFmtId="0" fontId="0" fillId="7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 wrapText="1" shrinkToFit="1"/>
    </xf>
    <xf numFmtId="177" fontId="0" fillId="7" borderId="8" xfId="0" applyNumberFormat="1" applyFill="1" applyBorder="1">
      <alignment vertical="center"/>
    </xf>
    <xf numFmtId="177" fontId="0" fillId="7" borderId="5" xfId="0" applyNumberFormat="1" applyFill="1" applyBorder="1">
      <alignment vertical="center"/>
    </xf>
    <xf numFmtId="177" fontId="0" fillId="7" borderId="6" xfId="0" applyNumberFormat="1" applyFill="1" applyBorder="1">
      <alignment vertical="center"/>
    </xf>
    <xf numFmtId="177" fontId="0" fillId="7" borderId="17" xfId="0" applyNumberFormat="1" applyFill="1" applyBorder="1" applyAlignment="1">
      <alignment horizontal="center" vertical="center" shrinkToFit="1"/>
    </xf>
    <xf numFmtId="177" fontId="0" fillId="7" borderId="8" xfId="0" applyNumberFormat="1" applyFill="1" applyBorder="1" applyAlignment="1">
      <alignment vertical="center" shrinkToFit="1"/>
    </xf>
    <xf numFmtId="0" fontId="0" fillId="0" borderId="6" xfId="0" applyBorder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shrinkToFit="1"/>
    </xf>
    <xf numFmtId="0" fontId="1" fillId="0" borderId="6" xfId="0" applyFont="1" applyBorder="1">
      <alignment vertical="center"/>
    </xf>
    <xf numFmtId="0" fontId="1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177" fontId="1" fillId="0" borderId="10" xfId="0" applyNumberFormat="1" applyFont="1" applyBorder="1">
      <alignment vertical="center"/>
    </xf>
    <xf numFmtId="177" fontId="1" fillId="0" borderId="14" xfId="0" applyNumberFormat="1" applyFont="1" applyBorder="1">
      <alignment vertical="center"/>
    </xf>
    <xf numFmtId="177" fontId="1" fillId="0" borderId="15" xfId="0" applyNumberFormat="1" applyFont="1" applyBorder="1">
      <alignment vertical="center"/>
    </xf>
    <xf numFmtId="177" fontId="1" fillId="0" borderId="31" xfId="0" applyNumberFormat="1" applyFont="1" applyBorder="1">
      <alignment vertical="center"/>
    </xf>
    <xf numFmtId="0" fontId="1" fillId="0" borderId="15" xfId="0" applyFont="1" applyBorder="1">
      <alignment vertical="center"/>
    </xf>
    <xf numFmtId="177" fontId="1" fillId="0" borderId="18" xfId="0" applyNumberFormat="1" applyFont="1" applyBorder="1" applyAlignment="1">
      <alignment horizontal="center" vertical="center" shrinkToFit="1"/>
    </xf>
    <xf numFmtId="177" fontId="1" fillId="0" borderId="10" xfId="0" applyNumberFormat="1" applyFont="1" applyBorder="1" applyAlignment="1">
      <alignment vertical="center" shrinkToFit="1"/>
    </xf>
    <xf numFmtId="0" fontId="1" fillId="0" borderId="0" xfId="0" applyFont="1" applyAlignment="1">
      <alignment horizontal="right" vertical="center"/>
    </xf>
    <xf numFmtId="182" fontId="1" fillId="0" borderId="0" xfId="0" applyNumberFormat="1" applyFont="1" applyAlignment="1">
      <alignment horizontal="right" vertical="center" shrinkToFit="1"/>
    </xf>
    <xf numFmtId="177" fontId="8" fillId="0" borderId="0" xfId="0" applyNumberFormat="1" applyFont="1">
      <alignment vertical="center"/>
    </xf>
    <xf numFmtId="177" fontId="17" fillId="0" borderId="0" xfId="0" applyNumberFormat="1" applyFont="1">
      <alignment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right" vertical="center"/>
    </xf>
    <xf numFmtId="179" fontId="18" fillId="5" borderId="35" xfId="0" applyNumberFormat="1" applyFont="1" applyFill="1" applyBorder="1">
      <alignment vertical="center"/>
    </xf>
    <xf numFmtId="0" fontId="1" fillId="0" borderId="0" xfId="0" applyFont="1" applyAlignment="1">
      <alignment horizontal="right" vertical="center" shrinkToFit="1"/>
    </xf>
    <xf numFmtId="0" fontId="1" fillId="0" borderId="32" xfId="0" applyFont="1" applyBorder="1">
      <alignment vertical="center"/>
    </xf>
    <xf numFmtId="0" fontId="1" fillId="0" borderId="33" xfId="0" applyFont="1" applyBorder="1">
      <alignment vertical="center"/>
    </xf>
    <xf numFmtId="179" fontId="19" fillId="5" borderId="1" xfId="2" applyNumberFormat="1" applyFont="1" applyFill="1" applyBorder="1" applyAlignment="1">
      <alignment horizontal="right" vertical="center"/>
    </xf>
    <xf numFmtId="181" fontId="17" fillId="0" borderId="0" xfId="0" applyNumberFormat="1" applyFont="1">
      <alignment vertical="center"/>
    </xf>
    <xf numFmtId="177" fontId="0" fillId="4" borderId="35" xfId="0" applyNumberFormat="1" applyFont="1" applyFill="1" applyBorder="1" applyAlignment="1">
      <alignment horizontal="center" vertical="center" wrapText="1"/>
    </xf>
    <xf numFmtId="177" fontId="0" fillId="4" borderId="35" xfId="0" applyNumberFormat="1" applyFont="1" applyFill="1" applyBorder="1" applyAlignment="1">
      <alignment horizontal="center" vertical="center" wrapText="1"/>
    </xf>
    <xf numFmtId="177" fontId="0" fillId="4" borderId="46" xfId="0" applyNumberFormat="1" applyFont="1" applyFill="1" applyBorder="1" applyAlignment="1">
      <alignment horizontal="center" vertical="center"/>
    </xf>
    <xf numFmtId="177" fontId="1" fillId="0" borderId="48" xfId="0" applyNumberFormat="1" applyFont="1" applyFill="1" applyBorder="1" applyAlignment="1">
      <alignment horizontal="center" vertical="center" shrinkToFit="1"/>
    </xf>
    <xf numFmtId="177" fontId="1" fillId="0" borderId="49" xfId="0" applyNumberFormat="1" applyFont="1" applyFill="1" applyBorder="1" applyAlignment="1">
      <alignment horizontal="center" vertical="center" shrinkToFit="1"/>
    </xf>
    <xf numFmtId="177" fontId="1" fillId="0" borderId="50" xfId="0" applyNumberFormat="1" applyFont="1" applyFill="1" applyBorder="1" applyAlignment="1">
      <alignment horizontal="center" vertical="center" shrinkToFit="1"/>
    </xf>
    <xf numFmtId="177" fontId="0" fillId="4" borderId="51" xfId="0" applyNumberFormat="1" applyFont="1" applyFill="1" applyBorder="1" applyAlignment="1">
      <alignment horizontal="center" vertical="center"/>
    </xf>
    <xf numFmtId="177" fontId="0" fillId="4" borderId="52" xfId="0" applyNumberFormat="1" applyFont="1" applyFill="1" applyBorder="1" applyAlignment="1">
      <alignment horizontal="center" vertical="center" wrapText="1"/>
    </xf>
    <xf numFmtId="177" fontId="1" fillId="0" borderId="53" xfId="0" applyNumberFormat="1" applyFont="1" applyFill="1" applyBorder="1" applyAlignment="1">
      <alignment horizontal="center" vertical="center" shrinkToFit="1"/>
    </xf>
    <xf numFmtId="180" fontId="1" fillId="0" borderId="54" xfId="0" applyNumberFormat="1" applyFont="1" applyFill="1" applyBorder="1" applyAlignment="1">
      <alignment horizontal="center" vertical="center" shrinkToFit="1"/>
    </xf>
    <xf numFmtId="177" fontId="1" fillId="0" borderId="55" xfId="0" applyNumberFormat="1" applyFont="1" applyFill="1" applyBorder="1" applyAlignment="1">
      <alignment horizontal="center" vertical="center" shrinkToFit="1"/>
    </xf>
    <xf numFmtId="180" fontId="1" fillId="0" borderId="56" xfId="0" applyNumberFormat="1" applyFont="1" applyFill="1" applyBorder="1" applyAlignment="1">
      <alignment horizontal="center" vertical="center" shrinkToFit="1"/>
    </xf>
    <xf numFmtId="177" fontId="1" fillId="0" borderId="57" xfId="0" applyNumberFormat="1" applyFont="1" applyFill="1" applyBorder="1" applyAlignment="1">
      <alignment horizontal="center" vertical="center" shrinkToFit="1"/>
    </xf>
    <xf numFmtId="10" fontId="1" fillId="0" borderId="56" xfId="0" applyNumberFormat="1" applyFont="1" applyFill="1" applyBorder="1" applyAlignment="1">
      <alignment horizontal="center" vertical="center" shrinkToFit="1"/>
    </xf>
    <xf numFmtId="180" fontId="1" fillId="0" borderId="58" xfId="0" applyNumberFormat="1" applyFont="1" applyFill="1" applyBorder="1" applyAlignment="1">
      <alignment horizontal="center" vertical="center" shrinkToFit="1"/>
    </xf>
    <xf numFmtId="177" fontId="1" fillId="0" borderId="59" xfId="0" applyNumberFormat="1" applyFont="1" applyFill="1" applyBorder="1" applyAlignment="1">
      <alignment horizontal="center" vertical="center" shrinkToFit="1"/>
    </xf>
    <xf numFmtId="180" fontId="1" fillId="0" borderId="60" xfId="0" applyNumberFormat="1" applyFont="1" applyFill="1" applyBorder="1" applyAlignment="1">
      <alignment horizontal="center" vertical="center" shrinkToFit="1"/>
    </xf>
    <xf numFmtId="177" fontId="0" fillId="4" borderId="45" xfId="0" applyNumberFormat="1" applyFont="1" applyFill="1" applyBorder="1" applyAlignment="1">
      <alignment horizontal="center" vertical="center" wrapText="1"/>
    </xf>
    <xf numFmtId="180" fontId="1" fillId="0" borderId="61" xfId="0" applyNumberFormat="1" applyFont="1" applyFill="1" applyBorder="1" applyAlignment="1">
      <alignment horizontal="center" vertical="center" shrinkToFit="1"/>
    </xf>
    <xf numFmtId="180" fontId="1" fillId="0" borderId="62" xfId="0" applyNumberFormat="1" applyFont="1" applyFill="1" applyBorder="1" applyAlignment="1">
      <alignment horizontal="center" vertical="center" shrinkToFit="1"/>
    </xf>
    <xf numFmtId="10" fontId="1" fillId="0" borderId="62" xfId="0" applyNumberFormat="1" applyFont="1" applyFill="1" applyBorder="1" applyAlignment="1">
      <alignment horizontal="center" vertical="center" shrinkToFit="1"/>
    </xf>
    <xf numFmtId="180" fontId="1" fillId="0" borderId="63" xfId="0" applyNumberFormat="1" applyFont="1" applyFill="1" applyBorder="1" applyAlignment="1">
      <alignment horizontal="center" vertical="center" shrinkToFit="1"/>
    </xf>
    <xf numFmtId="180" fontId="1" fillId="0" borderId="64" xfId="0" applyNumberFormat="1" applyFont="1" applyFill="1" applyBorder="1" applyAlignment="1">
      <alignment horizontal="center" vertical="center" shrinkToFit="1"/>
    </xf>
    <xf numFmtId="177" fontId="0" fillId="4" borderId="46" xfId="0" applyNumberFormat="1" applyFont="1" applyFill="1" applyBorder="1" applyAlignment="1">
      <alignment vertical="center"/>
    </xf>
    <xf numFmtId="0" fontId="0" fillId="0" borderId="66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/>
    </xf>
    <xf numFmtId="177" fontId="1" fillId="0" borderId="14" xfId="0" applyNumberFormat="1" applyFont="1" applyFill="1" applyBorder="1" applyAlignment="1">
      <alignment horizontal="center" vertical="center" shrinkToFit="1"/>
    </xf>
    <xf numFmtId="177" fontId="1" fillId="0" borderId="67" xfId="0" applyNumberFormat="1" applyFont="1" applyFill="1" applyBorder="1" applyAlignment="1">
      <alignment vertical="center" shrinkToFit="1"/>
    </xf>
    <xf numFmtId="177" fontId="1" fillId="0" borderId="0" xfId="0" applyNumberFormat="1" applyFont="1" applyFill="1" applyBorder="1" applyAlignment="1">
      <alignment horizontal="center" vertical="center" shrinkToFit="1"/>
    </xf>
    <xf numFmtId="180" fontId="1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4" fontId="0" fillId="0" borderId="1" xfId="0" quotePrefix="1" applyNumberFormat="1" applyFill="1" applyBorder="1" applyAlignment="1">
      <alignment horizontal="center" vertical="center" shrinkToFit="1"/>
    </xf>
    <xf numFmtId="177" fontId="0" fillId="0" borderId="21" xfId="0" applyNumberFormat="1" applyFont="1" applyFill="1" applyBorder="1">
      <alignment vertical="center"/>
    </xf>
    <xf numFmtId="176" fontId="12" fillId="0" borderId="1" xfId="0" applyNumberFormat="1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176" fontId="12" fillId="2" borderId="12" xfId="0" applyNumberFormat="1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176" fontId="12" fillId="3" borderId="1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>
      <alignment vertical="center"/>
    </xf>
    <xf numFmtId="176" fontId="12" fillId="0" borderId="12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176" fontId="13" fillId="0" borderId="0" xfId="0" applyNumberFormat="1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176" fontId="12" fillId="8" borderId="1" xfId="0" applyNumberFormat="1" applyFont="1" applyFill="1" applyBorder="1" applyAlignment="1">
      <alignment horizontal="center" vertical="center" wrapText="1" shrinkToFit="1"/>
    </xf>
    <xf numFmtId="0" fontId="7" fillId="8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4" borderId="35" xfId="0" applyFill="1" applyBorder="1" applyAlignment="1">
      <alignment horizontal="center" vertical="center" shrinkToFit="1"/>
    </xf>
    <xf numFmtId="177" fontId="0" fillId="4" borderId="38" xfId="0" applyNumberFormat="1" applyFont="1" applyFill="1" applyBorder="1" applyAlignment="1">
      <alignment horizontal="center" vertical="center"/>
    </xf>
    <xf numFmtId="177" fontId="0" fillId="4" borderId="28" xfId="0" applyNumberFormat="1" applyFont="1" applyFill="1" applyBorder="1" applyAlignment="1">
      <alignment horizontal="center" vertical="center"/>
    </xf>
    <xf numFmtId="177" fontId="0" fillId="4" borderId="47" xfId="0" applyNumberFormat="1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 shrinkToFit="1"/>
    </xf>
    <xf numFmtId="0" fontId="0" fillId="5" borderId="35" xfId="0" applyFont="1" applyFill="1" applyBorder="1" applyAlignment="1">
      <alignment horizontal="center" vertical="center" shrinkToFit="1"/>
    </xf>
    <xf numFmtId="177" fontId="0" fillId="4" borderId="25" xfId="0" applyNumberFormat="1" applyFont="1" applyFill="1" applyBorder="1" applyAlignment="1">
      <alignment horizontal="center" vertical="center"/>
    </xf>
    <xf numFmtId="177" fontId="0" fillId="4" borderId="39" xfId="0" applyNumberFormat="1" applyFont="1" applyFill="1" applyBorder="1" applyAlignment="1">
      <alignment horizontal="center" vertical="center"/>
    </xf>
    <xf numFmtId="182" fontId="0" fillId="9" borderId="35" xfId="0" applyNumberFormat="1" applyFont="1" applyFill="1" applyBorder="1" applyAlignment="1">
      <alignment horizontal="center" vertical="center" shrinkToFit="1"/>
    </xf>
    <xf numFmtId="0" fontId="0" fillId="9" borderId="35" xfId="0" applyFont="1" applyFill="1" applyBorder="1" applyAlignment="1">
      <alignment horizontal="center" vertical="center" shrinkToFit="1"/>
    </xf>
    <xf numFmtId="0" fontId="16" fillId="4" borderId="40" xfId="0" applyFont="1" applyFill="1" applyBorder="1" applyAlignment="1">
      <alignment horizontal="center" vertical="center" shrinkToFit="1"/>
    </xf>
    <xf numFmtId="0" fontId="16" fillId="4" borderId="27" xfId="0" applyFont="1" applyFill="1" applyBorder="1" applyAlignment="1">
      <alignment horizontal="center" vertical="center" shrinkToFit="1"/>
    </xf>
    <xf numFmtId="0" fontId="16" fillId="4" borderId="41" xfId="0" applyFont="1" applyFill="1" applyBorder="1" applyAlignment="1">
      <alignment horizontal="center" vertical="center" shrinkToFit="1"/>
    </xf>
    <xf numFmtId="0" fontId="0" fillId="10" borderId="35" xfId="0" applyFill="1" applyBorder="1" applyAlignment="1">
      <alignment horizontal="center" vertical="center" shrinkToFit="1"/>
    </xf>
    <xf numFmtId="177" fontId="0" fillId="4" borderId="46" xfId="0" applyNumberFormat="1" applyFont="1" applyFill="1" applyBorder="1" applyAlignment="1">
      <alignment horizontal="center" vertical="center"/>
    </xf>
    <xf numFmtId="177" fontId="0" fillId="4" borderId="35" xfId="0" applyNumberFormat="1" applyFont="1" applyFill="1" applyBorder="1" applyAlignment="1">
      <alignment horizontal="center" vertical="center"/>
    </xf>
    <xf numFmtId="177" fontId="0" fillId="4" borderId="45" xfId="0" applyNumberFormat="1" applyFont="1" applyFill="1" applyBorder="1" applyAlignment="1">
      <alignment horizontal="center" vertical="center"/>
    </xf>
    <xf numFmtId="177" fontId="0" fillId="4" borderId="51" xfId="0" applyNumberFormat="1" applyFont="1" applyFill="1" applyBorder="1" applyAlignment="1">
      <alignment horizontal="center" vertical="center"/>
    </xf>
    <xf numFmtId="177" fontId="0" fillId="4" borderId="52" xfId="0" applyNumberFormat="1" applyFont="1" applyFill="1" applyBorder="1" applyAlignment="1">
      <alignment horizontal="center" vertical="center"/>
    </xf>
    <xf numFmtId="177" fontId="0" fillId="4" borderId="65" xfId="0" applyNumberFormat="1" applyFont="1" applyFill="1" applyBorder="1" applyAlignment="1">
      <alignment horizontal="center" vertical="center" wrapText="1"/>
    </xf>
    <xf numFmtId="177" fontId="0" fillId="4" borderId="46" xfId="0" applyNumberFormat="1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shrinkToFit="1"/>
    </xf>
    <xf numFmtId="177" fontId="1" fillId="4" borderId="35" xfId="0" applyNumberFormat="1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177" fontId="0" fillId="4" borderId="35" xfId="0" applyNumberFormat="1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" xfId="0" applyBorder="1">
      <alignment vertical="center"/>
    </xf>
    <xf numFmtId="182" fontId="0" fillId="9" borderId="35" xfId="0" applyNumberFormat="1" applyFill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82" fontId="0" fillId="0" borderId="2" xfId="0" applyNumberFormat="1" applyFont="1" applyFill="1" applyBorder="1" applyAlignment="1">
      <alignment horizontal="center" vertical="center"/>
    </xf>
    <xf numFmtId="177" fontId="0" fillId="0" borderId="22" xfId="0" applyNumberFormat="1" applyFont="1" applyFill="1" applyBorder="1" applyAlignment="1">
      <alignment vertical="center"/>
    </xf>
    <xf numFmtId="177" fontId="0" fillId="0" borderId="20" xfId="0" applyNumberFormat="1" applyFont="1" applyFill="1" applyBorder="1" applyAlignment="1">
      <alignment vertical="center"/>
    </xf>
    <xf numFmtId="177" fontId="0" fillId="0" borderId="21" xfId="0" applyNumberFormat="1" applyFont="1" applyFill="1" applyBorder="1" applyAlignment="1">
      <alignment vertical="center"/>
    </xf>
    <xf numFmtId="177" fontId="0" fillId="0" borderId="20" xfId="0" applyNumberFormat="1" applyFont="1" applyFill="1" applyBorder="1">
      <alignment vertical="center"/>
    </xf>
    <xf numFmtId="179" fontId="0" fillId="0" borderId="36" xfId="0" applyNumberFormat="1" applyFont="1" applyFill="1" applyBorder="1">
      <alignment vertical="center"/>
    </xf>
    <xf numFmtId="177" fontId="0" fillId="0" borderId="20" xfId="0" applyNumberFormat="1" applyFont="1" applyFill="1" applyBorder="1" applyAlignment="1">
      <alignment horizontal="center" vertical="center" shrinkToFit="1"/>
    </xf>
    <xf numFmtId="177" fontId="0" fillId="0" borderId="53" xfId="0" applyNumberFormat="1" applyFont="1" applyFill="1" applyBorder="1" applyAlignment="1">
      <alignment horizontal="center" vertical="center" shrinkToFit="1"/>
    </xf>
    <xf numFmtId="177" fontId="0" fillId="0" borderId="29" xfId="0" applyNumberFormat="1" applyFont="1" applyFill="1" applyBorder="1" applyAlignment="1">
      <alignment horizontal="center" vertical="center" shrinkToFit="1"/>
    </xf>
    <xf numFmtId="180" fontId="0" fillId="0" borderId="54" xfId="0" applyNumberFormat="1" applyFont="1" applyFill="1" applyBorder="1" applyAlignment="1">
      <alignment horizontal="center" vertical="center" shrinkToFit="1"/>
    </xf>
    <xf numFmtId="180" fontId="0" fillId="0" borderId="61" xfId="0" applyNumberFormat="1" applyFont="1" applyFill="1" applyBorder="1" applyAlignment="1">
      <alignment horizontal="center" vertical="center" shrinkToFit="1"/>
    </xf>
    <xf numFmtId="180" fontId="0" fillId="0" borderId="34" xfId="0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179" fontId="0" fillId="0" borderId="9" xfId="0" applyNumberFormat="1" applyFont="1" applyFill="1" applyBorder="1">
      <alignment vertical="center"/>
    </xf>
    <xf numFmtId="177" fontId="0" fillId="0" borderId="55" xfId="0" applyNumberFormat="1" applyFont="1" applyFill="1" applyBorder="1" applyAlignment="1">
      <alignment horizontal="center" vertical="center" shrinkToFit="1"/>
    </xf>
    <xf numFmtId="177" fontId="0" fillId="0" borderId="23" xfId="0" applyNumberFormat="1" applyFont="1" applyFill="1" applyBorder="1" applyAlignment="1">
      <alignment horizontal="center" vertical="center" shrinkToFit="1"/>
    </xf>
    <xf numFmtId="180" fontId="0" fillId="0" borderId="56" xfId="0" applyNumberFormat="1" applyFont="1" applyFill="1" applyBorder="1" applyAlignment="1">
      <alignment horizontal="center" vertical="center" shrinkToFit="1"/>
    </xf>
    <xf numFmtId="177" fontId="0" fillId="0" borderId="48" xfId="0" applyNumberFormat="1" applyFont="1" applyFill="1" applyBorder="1" applyAlignment="1">
      <alignment horizontal="center" vertical="center" shrinkToFit="1"/>
    </xf>
    <xf numFmtId="180" fontId="0" fillId="0" borderId="62" xfId="0" applyNumberFormat="1" applyFont="1" applyFill="1" applyBorder="1" applyAlignment="1">
      <alignment horizontal="center" vertical="center" shrinkToFit="1"/>
    </xf>
    <xf numFmtId="180" fontId="0" fillId="0" borderId="23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177" fontId="0" fillId="0" borderId="57" xfId="0" applyNumberFormat="1" applyFont="1" applyFill="1" applyBorder="1" applyAlignment="1">
      <alignment horizontal="center" vertical="center" shrinkToFit="1"/>
    </xf>
    <xf numFmtId="177" fontId="0" fillId="0" borderId="24" xfId="0" applyNumberFormat="1" applyFont="1" applyFill="1" applyBorder="1" applyAlignment="1">
      <alignment horizontal="center" vertical="center" shrinkToFit="1"/>
    </xf>
    <xf numFmtId="177" fontId="0" fillId="0" borderId="49" xfId="0" applyNumberFormat="1" applyFont="1" applyFill="1" applyBorder="1" applyAlignment="1">
      <alignment horizontal="center" vertical="center" shrinkToFit="1"/>
    </xf>
    <xf numFmtId="10" fontId="0" fillId="0" borderId="56" xfId="0" applyNumberFormat="1" applyFont="1" applyFill="1" applyBorder="1" applyAlignment="1">
      <alignment horizontal="center" vertical="center" shrinkToFit="1"/>
    </xf>
    <xf numFmtId="10" fontId="0" fillId="0" borderId="62" xfId="0" applyNumberFormat="1" applyFont="1" applyFill="1" applyBorder="1" applyAlignment="1">
      <alignment horizontal="center" vertical="center" shrinkToFit="1"/>
    </xf>
    <xf numFmtId="177" fontId="0" fillId="0" borderId="30" xfId="0" applyNumberFormat="1" applyFont="1" applyFill="1" applyBorder="1" applyAlignment="1">
      <alignment vertical="center"/>
    </xf>
    <xf numFmtId="177" fontId="0" fillId="0" borderId="42" xfId="0" applyNumberFormat="1" applyFont="1" applyFill="1" applyBorder="1" applyAlignment="1">
      <alignment vertical="center"/>
    </xf>
    <xf numFmtId="177" fontId="0" fillId="0" borderId="3" xfId="0" applyNumberFormat="1" applyFont="1" applyFill="1" applyBorder="1" applyAlignment="1">
      <alignment vertical="center"/>
    </xf>
    <xf numFmtId="177" fontId="0" fillId="0" borderId="42" xfId="0" applyNumberFormat="1" applyFont="1" applyFill="1" applyBorder="1">
      <alignment vertical="center"/>
    </xf>
    <xf numFmtId="177" fontId="0" fillId="0" borderId="3" xfId="0" applyNumberFormat="1" applyFont="1" applyFill="1" applyBorder="1">
      <alignment vertical="center"/>
    </xf>
    <xf numFmtId="179" fontId="0" fillId="0" borderId="43" xfId="0" applyNumberFormat="1" applyFont="1" applyFill="1" applyBorder="1">
      <alignment vertical="center"/>
    </xf>
    <xf numFmtId="177" fontId="0" fillId="0" borderId="42" xfId="0" applyNumberFormat="1" applyFont="1" applyFill="1" applyBorder="1" applyAlignment="1">
      <alignment horizontal="center" vertical="center" shrinkToFit="1"/>
    </xf>
    <xf numFmtId="180" fontId="0" fillId="0" borderId="58" xfId="0" applyNumberFormat="1" applyFont="1" applyFill="1" applyBorder="1" applyAlignment="1">
      <alignment horizontal="center" vertical="center" shrinkToFit="1"/>
    </xf>
    <xf numFmtId="180" fontId="0" fillId="0" borderId="63" xfId="0" applyNumberFormat="1" applyFont="1" applyFill="1" applyBorder="1" applyAlignment="1">
      <alignment horizontal="center" vertical="center" shrinkToFit="1"/>
    </xf>
    <xf numFmtId="180" fontId="0" fillId="0" borderId="24" xfId="0" applyNumberFormat="1" applyFont="1" applyFill="1" applyBorder="1" applyAlignment="1">
      <alignment horizontal="center"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5" xfId="0" applyNumberFormat="1" applyFont="1" applyFill="1" applyBorder="1" applyAlignment="1">
      <alignment vertical="center"/>
    </xf>
    <xf numFmtId="177" fontId="0" fillId="0" borderId="6" xfId="0" applyNumberFormat="1" applyFont="1" applyFill="1" applyBorder="1" applyAlignment="1">
      <alignment vertical="center"/>
    </xf>
    <xf numFmtId="177" fontId="0" fillId="0" borderId="5" xfId="0" applyNumberFormat="1" applyFont="1" applyFill="1" applyBorder="1">
      <alignment vertical="center"/>
    </xf>
    <xf numFmtId="177" fontId="0" fillId="0" borderId="6" xfId="0" applyNumberFormat="1" applyFont="1" applyFill="1" applyBorder="1">
      <alignment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5</xdr:col>
      <xdr:colOff>9525</xdr:colOff>
      <xdr:row>12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828800"/>
          <a:ext cx="4114800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E</a:t>
          </a:r>
          <a:r>
            <a:rPr kumimoji="1" lang="ja-JP" altLang="en-US" sz="1600"/>
            <a:t>欄は各シートより反映させているため、記入不要です。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5</xdr:col>
      <xdr:colOff>9525</xdr:colOff>
      <xdr:row>11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0" y="1809750"/>
          <a:ext cx="4114800" cy="6762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E</a:t>
          </a:r>
          <a:r>
            <a:rPr kumimoji="1" lang="ja-JP" altLang="en-US" sz="1600"/>
            <a:t>欄は各シートより反映させているため、記入不要です。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</xdr:rowOff>
    </xdr:from>
    <xdr:to>
      <xdr:col>6</xdr:col>
      <xdr:colOff>95250</xdr:colOff>
      <xdr:row>11</xdr:row>
      <xdr:rowOff>133351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D4E751D-FFDF-4AE7-98BE-087FD2D354C5}"/>
            </a:ext>
          </a:extLst>
        </xdr:cNvPr>
        <xdr:cNvSpPr/>
      </xdr:nvSpPr>
      <xdr:spPr>
        <a:xfrm>
          <a:off x="0" y="1476376"/>
          <a:ext cx="4210050" cy="6477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C</a:t>
          </a:r>
          <a:r>
            <a:rPr kumimoji="1" lang="ja-JP" altLang="en-US" sz="1600"/>
            <a:t>欄は各シートより反映させているため、記入不要です。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</xdr:rowOff>
    </xdr:from>
    <xdr:to>
      <xdr:col>10</xdr:col>
      <xdr:colOff>85724</xdr:colOff>
      <xdr:row>11</xdr:row>
      <xdr:rowOff>133351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3143251"/>
          <a:ext cx="7705724" cy="4762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/>
            <a:t>A</a:t>
          </a:r>
          <a:r>
            <a:rPr kumimoji="1" lang="ja-JP" altLang="en-US" sz="1600"/>
            <a:t>～</a:t>
          </a:r>
          <a:r>
            <a:rPr kumimoji="1" lang="en-US" altLang="ja-JP" sz="1600"/>
            <a:t>C</a:t>
          </a:r>
          <a:r>
            <a:rPr kumimoji="1" lang="ja-JP" altLang="en-US" sz="1600"/>
            <a:t>欄及び</a:t>
          </a:r>
          <a:r>
            <a:rPr kumimoji="1" lang="en-US" altLang="ja-JP" sz="1600"/>
            <a:t>E</a:t>
          </a:r>
          <a:r>
            <a:rPr kumimoji="1" lang="ja-JP" altLang="en-US" sz="1600"/>
            <a:t>欄に記入ください。</a:t>
          </a:r>
          <a:r>
            <a:rPr kumimoji="1" lang="en-US" altLang="ja-JP" sz="1600"/>
            <a:t>D</a:t>
          </a:r>
          <a:r>
            <a:rPr kumimoji="1" lang="ja-JP" altLang="en-US" sz="1600"/>
            <a:t>欄は自動計算ため記入不要です。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5"/>
  <sheetViews>
    <sheetView tabSelected="1" zoomScaleNormal="100" zoomScaleSheetLayoutView="100" workbookViewId="0">
      <selection activeCell="H1" sqref="H1"/>
    </sheetView>
  </sheetViews>
  <sheetFormatPr defaultRowHeight="13.5" x14ac:dyDescent="0.15"/>
  <cols>
    <col min="1" max="4" width="10.625" customWidth="1"/>
    <col min="5" max="5" width="11.375" customWidth="1"/>
  </cols>
  <sheetData>
    <row r="1" spans="1:4" ht="21" x14ac:dyDescent="0.15">
      <c r="A1" s="88" t="s">
        <v>62</v>
      </c>
    </row>
    <row r="3" spans="1:4" ht="15" customHeight="1" x14ac:dyDescent="0.15">
      <c r="A3" s="260" t="s">
        <v>30</v>
      </c>
      <c r="B3" s="262" t="s">
        <v>31</v>
      </c>
      <c r="C3" s="262" t="s">
        <v>32</v>
      </c>
      <c r="D3" s="262" t="s">
        <v>33</v>
      </c>
    </row>
    <row r="4" spans="1:4" ht="36.75" customHeight="1" x14ac:dyDescent="0.15">
      <c r="A4" s="261"/>
      <c r="B4" s="263"/>
      <c r="C4" s="263"/>
      <c r="D4" s="263"/>
    </row>
    <row r="5" spans="1:4" ht="15.95" customHeight="1" x14ac:dyDescent="0.15">
      <c r="A5" s="6" t="str">
        <f>施設数!A6</f>
        <v>青森県</v>
      </c>
      <c r="B5" s="7">
        <f>'就労Ａ型（雇用型）'!K73</f>
        <v>83812.213145624104</v>
      </c>
      <c r="C5" s="7">
        <f>'就労A型（非雇用型）'!N167</f>
        <v>3750</v>
      </c>
      <c r="D5" s="221">
        <f>就労B型!N290</f>
        <v>22198.2575790562</v>
      </c>
    </row>
  </sheetData>
  <mergeCells count="4">
    <mergeCell ref="A3:A4"/>
    <mergeCell ref="B3:B4"/>
    <mergeCell ref="D3:D4"/>
    <mergeCell ref="C3:C4"/>
  </mergeCells>
  <phoneticPr fontId="2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5"/>
  <sheetViews>
    <sheetView zoomScaleNormal="100" zoomScaleSheetLayoutView="100" workbookViewId="0">
      <selection sqref="A1:XFD1048576"/>
    </sheetView>
  </sheetViews>
  <sheetFormatPr defaultRowHeight="13.5" x14ac:dyDescent="0.15"/>
  <cols>
    <col min="1" max="4" width="10.625" customWidth="1"/>
    <col min="5" max="5" width="11.375" customWidth="1"/>
  </cols>
  <sheetData>
    <row r="1" spans="1:5" ht="21" x14ac:dyDescent="0.15">
      <c r="A1" s="88" t="s">
        <v>49</v>
      </c>
    </row>
    <row r="3" spans="1:5" ht="15" customHeight="1" x14ac:dyDescent="0.15">
      <c r="A3" s="260" t="s">
        <v>30</v>
      </c>
      <c r="B3" s="262" t="s">
        <v>31</v>
      </c>
      <c r="C3" s="262" t="s">
        <v>32</v>
      </c>
      <c r="D3" s="262" t="s">
        <v>33</v>
      </c>
      <c r="E3" s="264" t="s">
        <v>34</v>
      </c>
    </row>
    <row r="4" spans="1:5" ht="36.75" customHeight="1" x14ac:dyDescent="0.15">
      <c r="A4" s="261"/>
      <c r="B4" s="263"/>
      <c r="C4" s="263"/>
      <c r="D4" s="263"/>
      <c r="E4" s="265"/>
    </row>
    <row r="5" spans="1:5" ht="15.95" customHeight="1" x14ac:dyDescent="0.15">
      <c r="A5" s="6" t="str">
        <f>施設数!A6</f>
        <v>青森県</v>
      </c>
      <c r="B5" s="7" t="e">
        <f>'就労Ａ型（雇用型）'!#REF!</f>
        <v>#REF!</v>
      </c>
      <c r="C5" s="7" t="e">
        <f>#REF!</f>
        <v>#REF!</v>
      </c>
      <c r="D5" s="7" t="e">
        <f>#REF!</f>
        <v>#REF!</v>
      </c>
      <c r="E5" s="12" t="e">
        <f>('就労Ａ型（雇用型）'!#REF!+#REF!+#REF!)/('就労Ａ型（雇用型）'!#REF!+#REF!+#REF!)</f>
        <v>#REF!</v>
      </c>
    </row>
  </sheetData>
  <mergeCells count="5">
    <mergeCell ref="A3:A4"/>
    <mergeCell ref="B3:B4"/>
    <mergeCell ref="D3:D4"/>
    <mergeCell ref="E3:E4"/>
    <mergeCell ref="C3:C4"/>
  </mergeCells>
  <phoneticPr fontId="2"/>
  <printOptions horizontalCentered="1"/>
  <pageMargins left="0.39370078740157483" right="0.39370078740157483" top="2.3622047244094491" bottom="0.98425196850393704" header="0.51181102362204722" footer="0.51181102362204722"/>
  <pageSetup paperSize="9" scale="12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C5"/>
  <sheetViews>
    <sheetView workbookViewId="0">
      <selection activeCell="H1" sqref="H1"/>
    </sheetView>
  </sheetViews>
  <sheetFormatPr defaultRowHeight="13.5" x14ac:dyDescent="0.15"/>
  <sheetData>
    <row r="1" spans="1:3" ht="21" x14ac:dyDescent="0.15">
      <c r="A1" s="113" t="s">
        <v>63</v>
      </c>
    </row>
    <row r="3" spans="1:3" ht="36" customHeight="1" x14ac:dyDescent="0.15">
      <c r="A3" s="260" t="s">
        <v>30</v>
      </c>
      <c r="B3" s="262" t="s">
        <v>31</v>
      </c>
      <c r="C3" s="264" t="s">
        <v>64</v>
      </c>
    </row>
    <row r="4" spans="1:3" x14ac:dyDescent="0.15">
      <c r="A4" s="261"/>
      <c r="B4" s="263"/>
      <c r="C4" s="266"/>
    </row>
    <row r="5" spans="1:3" ht="14.25" x14ac:dyDescent="0.15">
      <c r="A5" s="114" t="s">
        <v>693</v>
      </c>
      <c r="B5" s="7">
        <f>'就労Ａ型（雇用型）'!N73</f>
        <v>952.96377748097245</v>
      </c>
      <c r="C5" s="12">
        <f>'就労Ａ型（雇用型）'!M73/'就労Ａ型（雇用型）'!L73</f>
        <v>952.96377748097245</v>
      </c>
    </row>
  </sheetData>
  <mergeCells count="3">
    <mergeCell ref="A3:A4"/>
    <mergeCell ref="B3:B4"/>
    <mergeCell ref="C3:C4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J6"/>
  <sheetViews>
    <sheetView zoomScaleNormal="100" zoomScaleSheetLayoutView="100" workbookViewId="0">
      <selection sqref="A1:H1"/>
    </sheetView>
  </sheetViews>
  <sheetFormatPr defaultRowHeight="13.5" x14ac:dyDescent="0.15"/>
  <cols>
    <col min="1" max="10" width="10" customWidth="1"/>
    <col min="11" max="20" width="7.875" customWidth="1"/>
  </cols>
  <sheetData>
    <row r="1" spans="1:10" ht="21" x14ac:dyDescent="0.15">
      <c r="A1" s="270" t="s">
        <v>27</v>
      </c>
      <c r="B1" s="270"/>
      <c r="C1" s="270"/>
      <c r="D1" s="270"/>
      <c r="E1" s="270"/>
      <c r="F1" s="270"/>
      <c r="G1" s="270"/>
      <c r="H1" s="270"/>
    </row>
    <row r="3" spans="1:10" ht="26.25" customHeight="1" x14ac:dyDescent="0.15">
      <c r="A3" s="267" t="s">
        <v>35</v>
      </c>
      <c r="B3" s="272" t="s">
        <v>2</v>
      </c>
      <c r="C3" s="272"/>
      <c r="D3" s="272"/>
      <c r="E3" s="272"/>
      <c r="F3" s="272"/>
      <c r="G3" s="272"/>
      <c r="H3" s="272"/>
      <c r="I3" s="274" t="s">
        <v>6</v>
      </c>
      <c r="J3" s="274"/>
    </row>
    <row r="4" spans="1:10" ht="35.1" customHeight="1" x14ac:dyDescent="0.15">
      <c r="A4" s="268"/>
      <c r="B4" s="272" t="s">
        <v>36</v>
      </c>
      <c r="C4" s="272"/>
      <c r="D4" s="272" t="s">
        <v>37</v>
      </c>
      <c r="E4" s="272"/>
      <c r="F4" s="273" t="s">
        <v>38</v>
      </c>
      <c r="G4" s="273"/>
      <c r="H4" s="273"/>
      <c r="I4" s="275" t="s">
        <v>39</v>
      </c>
      <c r="J4" s="276"/>
    </row>
    <row r="5" spans="1:10" s="8" customFormat="1" ht="38.25" customHeight="1" x14ac:dyDescent="0.15">
      <c r="A5" s="269"/>
      <c r="B5" s="89" t="s">
        <v>40</v>
      </c>
      <c r="C5" s="89" t="s">
        <v>41</v>
      </c>
      <c r="D5" s="89" t="s">
        <v>40</v>
      </c>
      <c r="E5" s="89" t="s">
        <v>42</v>
      </c>
      <c r="F5" s="90" t="s">
        <v>40</v>
      </c>
      <c r="G5" s="90" t="s">
        <v>43</v>
      </c>
      <c r="H5" s="90" t="s">
        <v>0</v>
      </c>
      <c r="I5" s="277"/>
      <c r="J5" s="278"/>
    </row>
    <row r="6" spans="1:10" ht="73.5" customHeight="1" x14ac:dyDescent="0.15">
      <c r="A6" s="6" t="s">
        <v>692</v>
      </c>
      <c r="B6" s="11">
        <v>64</v>
      </c>
      <c r="C6" s="11">
        <v>64</v>
      </c>
      <c r="D6" s="11">
        <v>269</v>
      </c>
      <c r="E6" s="11">
        <v>271</v>
      </c>
      <c r="F6" s="9">
        <f>B6+D6</f>
        <v>333</v>
      </c>
      <c r="G6" s="9">
        <f>C6+E6</f>
        <v>335</v>
      </c>
      <c r="H6" s="10">
        <f>F6/G6</f>
        <v>0.99402985074626871</v>
      </c>
      <c r="I6" s="271">
        <v>6</v>
      </c>
      <c r="J6" s="271"/>
    </row>
  </sheetData>
  <mergeCells count="9">
    <mergeCell ref="A3:A5"/>
    <mergeCell ref="A1:H1"/>
    <mergeCell ref="I6:J6"/>
    <mergeCell ref="B3:H3"/>
    <mergeCell ref="B4:C4"/>
    <mergeCell ref="D4:E4"/>
    <mergeCell ref="F4:H4"/>
    <mergeCell ref="I3:J3"/>
    <mergeCell ref="I4:J5"/>
  </mergeCells>
  <phoneticPr fontId="2"/>
  <printOptions horizontalCentered="1"/>
  <pageMargins left="0.39370078740157483" right="0.39370078740157483" top="2.3622047244094491" bottom="0.59055118110236227" header="0.51181102362204722" footer="0.51181102362204722"/>
  <pageSetup paperSize="9" scale="12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79998168889431442"/>
  </sheetPr>
  <dimension ref="A1:AC734"/>
  <sheetViews>
    <sheetView view="pageBreakPreview" topLeftCell="B1" zoomScale="75" zoomScaleNormal="100" zoomScaleSheetLayoutView="75" workbookViewId="0">
      <pane ySplit="4" topLeftCell="A5" activePane="bottomLeft" state="frozen"/>
      <selection activeCell="B1" sqref="B1"/>
      <selection pane="bottomLeft" activeCell="B1" sqref="B1"/>
    </sheetView>
  </sheetViews>
  <sheetFormatPr defaultColWidth="9" defaultRowHeight="13.5" x14ac:dyDescent="0.15"/>
  <cols>
    <col min="1" max="1" width="4.625" style="5" hidden="1" customWidth="1"/>
    <col min="2" max="2" width="8.375" style="4" customWidth="1"/>
    <col min="3" max="3" width="4.5" style="4" bestFit="1" customWidth="1"/>
    <col min="4" max="4" width="8.375" style="4" customWidth="1"/>
    <col min="5" max="5" width="19" style="121" customWidth="1"/>
    <col min="6" max="6" width="30.5" style="4" customWidth="1"/>
    <col min="7" max="7" width="32.875" style="2" customWidth="1"/>
    <col min="8" max="8" width="6.75" style="13" customWidth="1"/>
    <col min="9" max="10" width="13.375" style="13" customWidth="1"/>
    <col min="11" max="11" width="13" style="3" bestFit="1" customWidth="1"/>
    <col min="12" max="14" width="13" style="3" customWidth="1"/>
    <col min="15" max="15" width="7.125" style="1" bestFit="1" customWidth="1"/>
    <col min="16" max="18" width="11.625" style="1" customWidth="1"/>
    <col min="19" max="19" width="17.375" style="1" customWidth="1"/>
    <col min="20" max="21" width="11.625" style="1" customWidth="1"/>
    <col min="22" max="22" width="17.5" style="1" customWidth="1"/>
    <col min="23" max="24" width="11.625" style="1" customWidth="1"/>
    <col min="25" max="25" width="16.875" style="1" customWidth="1"/>
    <col min="26" max="26" width="11.625" style="1" customWidth="1"/>
    <col min="27" max="27" width="18.625" style="1" customWidth="1"/>
    <col min="28" max="16384" width="9" style="1"/>
  </cols>
  <sheetData>
    <row r="1" spans="1:29" s="4" customFormat="1" ht="30" customHeight="1" thickBot="1" x14ac:dyDescent="0.2">
      <c r="A1" s="15"/>
      <c r="B1" s="91" t="s">
        <v>24</v>
      </c>
      <c r="E1" s="121"/>
      <c r="G1" s="16"/>
      <c r="H1" s="17"/>
      <c r="I1" s="17"/>
      <c r="J1" s="17"/>
      <c r="K1" s="18"/>
      <c r="L1" s="18"/>
      <c r="M1" s="18"/>
      <c r="N1" s="18"/>
    </row>
    <row r="2" spans="1:29" s="4" customFormat="1" ht="16.5" customHeight="1" thickBot="1" x14ac:dyDescent="0.2">
      <c r="A2" s="279"/>
      <c r="B2" s="282" t="s">
        <v>12</v>
      </c>
      <c r="C2" s="282" t="s">
        <v>13</v>
      </c>
      <c r="D2" s="291" t="s">
        <v>14</v>
      </c>
      <c r="E2" s="290" t="s">
        <v>15</v>
      </c>
      <c r="F2" s="291" t="s">
        <v>16</v>
      </c>
      <c r="G2" s="282" t="s">
        <v>17</v>
      </c>
      <c r="H2" s="292" t="s">
        <v>61</v>
      </c>
      <c r="I2" s="293"/>
      <c r="J2" s="293"/>
      <c r="K2" s="293"/>
      <c r="L2" s="293"/>
      <c r="M2" s="293"/>
      <c r="N2" s="294"/>
      <c r="O2" s="283" t="s">
        <v>20</v>
      </c>
      <c r="P2" s="283" t="s">
        <v>44</v>
      </c>
      <c r="Q2" s="297" t="s">
        <v>3</v>
      </c>
      <c r="R2" s="297"/>
      <c r="S2" s="297"/>
      <c r="T2" s="297"/>
      <c r="U2" s="297"/>
      <c r="V2" s="297"/>
      <c r="W2" s="297"/>
      <c r="X2" s="297"/>
      <c r="Y2" s="297"/>
      <c r="Z2" s="297"/>
      <c r="AA2" s="297"/>
      <c r="AB2" s="82"/>
    </row>
    <row r="3" spans="1:29" s="4" customFormat="1" ht="14.25" thickBot="1" x14ac:dyDescent="0.2">
      <c r="A3" s="280"/>
      <c r="B3" s="282"/>
      <c r="C3" s="282"/>
      <c r="D3" s="291"/>
      <c r="E3" s="290"/>
      <c r="F3" s="291"/>
      <c r="G3" s="282"/>
      <c r="H3" s="97"/>
      <c r="I3" s="286" t="s">
        <v>1</v>
      </c>
      <c r="J3" s="287"/>
      <c r="K3" s="287"/>
      <c r="L3" s="295" t="s">
        <v>55</v>
      </c>
      <c r="M3" s="295"/>
      <c r="N3" s="295"/>
      <c r="O3" s="288"/>
      <c r="P3" s="284"/>
      <c r="Q3" s="299" t="s">
        <v>4</v>
      </c>
      <c r="R3" s="297"/>
      <c r="S3" s="300"/>
      <c r="T3" s="296" t="s">
        <v>65</v>
      </c>
      <c r="U3" s="297"/>
      <c r="V3" s="298"/>
      <c r="W3" s="299" t="s">
        <v>66</v>
      </c>
      <c r="X3" s="297"/>
      <c r="Y3" s="300"/>
      <c r="Z3" s="301" t="s">
        <v>5</v>
      </c>
      <c r="AA3" s="302"/>
    </row>
    <row r="4" spans="1:29" s="15" customFormat="1" ht="38.25" customHeight="1" thickBot="1" x14ac:dyDescent="0.2">
      <c r="A4" s="281"/>
      <c r="B4" s="282"/>
      <c r="C4" s="282"/>
      <c r="D4" s="291"/>
      <c r="E4" s="290"/>
      <c r="F4" s="291"/>
      <c r="G4" s="282"/>
      <c r="H4" s="98" t="s">
        <v>18</v>
      </c>
      <c r="I4" s="99" t="s">
        <v>19</v>
      </c>
      <c r="J4" s="100" t="s">
        <v>28</v>
      </c>
      <c r="K4" s="101" t="s">
        <v>29</v>
      </c>
      <c r="L4" s="105" t="s">
        <v>52</v>
      </c>
      <c r="M4" s="106" t="s">
        <v>53</v>
      </c>
      <c r="N4" s="107" t="s">
        <v>54</v>
      </c>
      <c r="O4" s="289"/>
      <c r="P4" s="285"/>
      <c r="Q4" s="229" t="s">
        <v>45</v>
      </c>
      <c r="R4" s="223" t="s">
        <v>48</v>
      </c>
      <c r="S4" s="230" t="s">
        <v>46</v>
      </c>
      <c r="T4" s="225" t="s">
        <v>47</v>
      </c>
      <c r="U4" s="223" t="s">
        <v>67</v>
      </c>
      <c r="V4" s="240" t="s">
        <v>68</v>
      </c>
      <c r="W4" s="229" t="s">
        <v>69</v>
      </c>
      <c r="X4" s="223" t="s">
        <v>70</v>
      </c>
      <c r="Y4" s="230" t="s">
        <v>71</v>
      </c>
      <c r="Z4" s="246" t="s">
        <v>72</v>
      </c>
      <c r="AA4" s="102" t="s">
        <v>73</v>
      </c>
    </row>
    <row r="5" spans="1:29" s="20" customFormat="1" ht="26.25" customHeight="1" x14ac:dyDescent="0.15">
      <c r="A5" s="126"/>
      <c r="B5" s="312" t="s">
        <v>213</v>
      </c>
      <c r="C5" s="313">
        <v>1</v>
      </c>
      <c r="D5" s="312">
        <v>4</v>
      </c>
      <c r="E5" s="314" t="s">
        <v>74</v>
      </c>
      <c r="F5" s="141" t="s">
        <v>75</v>
      </c>
      <c r="G5" s="94" t="s">
        <v>75</v>
      </c>
      <c r="H5" s="315">
        <v>30</v>
      </c>
      <c r="I5" s="316">
        <v>276</v>
      </c>
      <c r="J5" s="317">
        <v>28604842</v>
      </c>
      <c r="K5" s="95">
        <f>IF(AND(I5&gt;0,J5&gt;0),J5/I5,0)</f>
        <v>103640.73188405797</v>
      </c>
      <c r="L5" s="318">
        <v>30953.75</v>
      </c>
      <c r="M5" s="259">
        <v>28604842</v>
      </c>
      <c r="N5" s="319">
        <f t="shared" ref="N5:N72" si="0">IF(AND(L5&gt;0,M5&gt;0),M5/L5,0)</f>
        <v>924.11555950409888</v>
      </c>
      <c r="O5" s="320"/>
      <c r="P5" s="137"/>
      <c r="Q5" s="321"/>
      <c r="R5" s="322"/>
      <c r="S5" s="323"/>
      <c r="T5" s="322"/>
      <c r="U5" s="322"/>
      <c r="V5" s="324"/>
      <c r="W5" s="321"/>
      <c r="X5" s="322"/>
      <c r="Y5" s="323"/>
      <c r="Z5" s="247"/>
      <c r="AA5" s="325"/>
      <c r="AB5" s="20">
        <v>1</v>
      </c>
      <c r="AC5" s="20" t="s">
        <v>7</v>
      </c>
    </row>
    <row r="6" spans="1:29" s="20" customFormat="1" ht="27" customHeight="1" x14ac:dyDescent="0.15">
      <c r="A6" s="126"/>
      <c r="B6" s="126" t="s">
        <v>213</v>
      </c>
      <c r="C6" s="57">
        <v>2</v>
      </c>
      <c r="D6" s="126">
        <v>2</v>
      </c>
      <c r="E6" s="326" t="s">
        <v>76</v>
      </c>
      <c r="F6" s="50" t="s">
        <v>77</v>
      </c>
      <c r="G6" s="48" t="s">
        <v>78</v>
      </c>
      <c r="H6" s="315">
        <v>10</v>
      </c>
      <c r="I6" s="316">
        <v>90</v>
      </c>
      <c r="J6" s="317">
        <v>7865521</v>
      </c>
      <c r="K6" s="24">
        <f t="shared" ref="K6:K35" si="1">IF(AND(I6&gt;0,J6&gt;0),J6/I6,0)</f>
        <v>87394.677777777775</v>
      </c>
      <c r="L6" s="318">
        <v>8118</v>
      </c>
      <c r="M6" s="259">
        <v>7865521</v>
      </c>
      <c r="N6" s="327">
        <f t="shared" si="0"/>
        <v>968.8988667159399</v>
      </c>
      <c r="O6" s="320"/>
      <c r="P6" s="137" t="s">
        <v>203</v>
      </c>
      <c r="Q6" s="328"/>
      <c r="R6" s="329"/>
      <c r="S6" s="330"/>
      <c r="T6" s="331"/>
      <c r="U6" s="329"/>
      <c r="V6" s="332"/>
      <c r="W6" s="328"/>
      <c r="X6" s="329"/>
      <c r="Y6" s="330"/>
      <c r="Z6" s="248"/>
      <c r="AA6" s="333"/>
      <c r="AB6" s="20">
        <v>2</v>
      </c>
      <c r="AC6" s="334" t="s">
        <v>8</v>
      </c>
    </row>
    <row r="7" spans="1:29" s="20" customFormat="1" ht="27" customHeight="1" x14ac:dyDescent="0.15">
      <c r="A7" s="126"/>
      <c r="B7" s="126" t="s">
        <v>213</v>
      </c>
      <c r="C7" s="57">
        <v>3</v>
      </c>
      <c r="D7" s="126">
        <v>4</v>
      </c>
      <c r="E7" s="326">
        <v>4420001014580</v>
      </c>
      <c r="F7" s="50" t="s">
        <v>79</v>
      </c>
      <c r="G7" s="48" t="s">
        <v>80</v>
      </c>
      <c r="H7" s="315">
        <v>10</v>
      </c>
      <c r="I7" s="316">
        <v>104</v>
      </c>
      <c r="J7" s="317">
        <v>7467108</v>
      </c>
      <c r="K7" s="24">
        <f t="shared" si="1"/>
        <v>71799.11538461539</v>
      </c>
      <c r="L7" s="318">
        <v>8115</v>
      </c>
      <c r="M7" s="259">
        <v>7467108</v>
      </c>
      <c r="N7" s="327">
        <f t="shared" ref="N7:N35" si="2">IF(AND(L7&gt;0,M7&gt;0),M7/L7,0)</f>
        <v>920.16118299445475</v>
      </c>
      <c r="O7" s="320"/>
      <c r="P7" s="137"/>
      <c r="Q7" s="328" t="s">
        <v>204</v>
      </c>
      <c r="R7" s="329" t="s">
        <v>204</v>
      </c>
      <c r="S7" s="330">
        <v>0.1</v>
      </c>
      <c r="T7" s="331"/>
      <c r="U7" s="329"/>
      <c r="V7" s="332"/>
      <c r="W7" s="328"/>
      <c r="X7" s="329"/>
      <c r="Y7" s="330"/>
      <c r="Z7" s="248"/>
      <c r="AA7" s="333"/>
      <c r="AB7" s="20">
        <v>4</v>
      </c>
      <c r="AC7" s="334" t="s">
        <v>21</v>
      </c>
    </row>
    <row r="8" spans="1:29" s="20" customFormat="1" ht="27" customHeight="1" x14ac:dyDescent="0.15">
      <c r="A8" s="126"/>
      <c r="B8" s="126" t="s">
        <v>213</v>
      </c>
      <c r="C8" s="57">
        <v>4</v>
      </c>
      <c r="D8" s="126">
        <v>4</v>
      </c>
      <c r="E8" s="326">
        <v>6420001014298</v>
      </c>
      <c r="F8" s="50" t="s">
        <v>81</v>
      </c>
      <c r="G8" s="48" t="s">
        <v>82</v>
      </c>
      <c r="H8" s="315">
        <v>20</v>
      </c>
      <c r="I8" s="316">
        <v>277</v>
      </c>
      <c r="J8" s="317">
        <v>20728338</v>
      </c>
      <c r="K8" s="24">
        <f t="shared" si="1"/>
        <v>74831.545126353783</v>
      </c>
      <c r="L8" s="318">
        <v>22286</v>
      </c>
      <c r="M8" s="259">
        <v>20728338</v>
      </c>
      <c r="N8" s="327">
        <f t="shared" si="2"/>
        <v>930.10580633581617</v>
      </c>
      <c r="O8" s="320"/>
      <c r="P8" s="137"/>
      <c r="Q8" s="335"/>
      <c r="R8" s="336"/>
      <c r="S8" s="330"/>
      <c r="T8" s="337"/>
      <c r="U8" s="336"/>
      <c r="V8" s="332"/>
      <c r="W8" s="335"/>
      <c r="X8" s="336"/>
      <c r="Y8" s="330"/>
      <c r="Z8" s="247"/>
      <c r="AA8" s="333"/>
      <c r="AB8" s="20">
        <v>5</v>
      </c>
      <c r="AC8" s="334" t="s">
        <v>694</v>
      </c>
    </row>
    <row r="9" spans="1:29" s="20" customFormat="1" ht="27" customHeight="1" x14ac:dyDescent="0.15">
      <c r="A9" s="126"/>
      <c r="B9" s="126" t="s">
        <v>213</v>
      </c>
      <c r="C9" s="57">
        <v>5</v>
      </c>
      <c r="D9" s="126">
        <v>2</v>
      </c>
      <c r="E9" s="326">
        <v>3420005004926</v>
      </c>
      <c r="F9" s="50" t="s">
        <v>83</v>
      </c>
      <c r="G9" s="49" t="s">
        <v>84</v>
      </c>
      <c r="H9" s="315">
        <v>10</v>
      </c>
      <c r="I9" s="316">
        <v>84</v>
      </c>
      <c r="J9" s="317">
        <v>7793797</v>
      </c>
      <c r="K9" s="24">
        <f t="shared" si="1"/>
        <v>92783.297619047618</v>
      </c>
      <c r="L9" s="318">
        <v>8385</v>
      </c>
      <c r="M9" s="259">
        <v>7793797</v>
      </c>
      <c r="N9" s="327">
        <f t="shared" si="2"/>
        <v>929.49278473464517</v>
      </c>
      <c r="O9" s="320"/>
      <c r="P9" s="137"/>
      <c r="Q9" s="328"/>
      <c r="R9" s="329"/>
      <c r="S9" s="330"/>
      <c r="T9" s="331"/>
      <c r="U9" s="329"/>
      <c r="V9" s="332"/>
      <c r="W9" s="328"/>
      <c r="X9" s="329"/>
      <c r="Y9" s="330"/>
      <c r="Z9" s="248"/>
      <c r="AA9" s="333"/>
      <c r="AB9" s="20">
        <v>6</v>
      </c>
      <c r="AC9" s="334" t="s">
        <v>10</v>
      </c>
    </row>
    <row r="10" spans="1:29" s="20" customFormat="1" ht="27" customHeight="1" x14ac:dyDescent="0.15">
      <c r="A10" s="126"/>
      <c r="B10" s="126" t="s">
        <v>213</v>
      </c>
      <c r="C10" s="57">
        <v>6</v>
      </c>
      <c r="D10" s="126">
        <v>4</v>
      </c>
      <c r="E10" s="326">
        <v>2036148906</v>
      </c>
      <c r="F10" s="50" t="s">
        <v>85</v>
      </c>
      <c r="G10" s="49" t="s">
        <v>86</v>
      </c>
      <c r="H10" s="315">
        <v>40</v>
      </c>
      <c r="I10" s="316">
        <v>690</v>
      </c>
      <c r="J10" s="317">
        <v>57603372</v>
      </c>
      <c r="K10" s="24">
        <f t="shared" si="1"/>
        <v>83483.147826086963</v>
      </c>
      <c r="L10" s="318">
        <v>61660</v>
      </c>
      <c r="M10" s="259">
        <v>57603372</v>
      </c>
      <c r="N10" s="327">
        <f t="shared" si="2"/>
        <v>934.20973078170618</v>
      </c>
      <c r="O10" s="320"/>
      <c r="P10" s="137"/>
      <c r="Q10" s="335" t="s">
        <v>204</v>
      </c>
      <c r="R10" s="336"/>
      <c r="S10" s="330">
        <v>0.02</v>
      </c>
      <c r="T10" s="337"/>
      <c r="U10" s="336"/>
      <c r="V10" s="332"/>
      <c r="W10" s="335"/>
      <c r="X10" s="336"/>
      <c r="Y10" s="330"/>
      <c r="Z10" s="247"/>
      <c r="AA10" s="333"/>
      <c r="AC10" s="334"/>
    </row>
    <row r="11" spans="1:29" s="20" customFormat="1" ht="27" customHeight="1" x14ac:dyDescent="0.15">
      <c r="A11" s="126"/>
      <c r="B11" s="126" t="s">
        <v>213</v>
      </c>
      <c r="C11" s="57">
        <v>7</v>
      </c>
      <c r="D11" s="126">
        <v>4</v>
      </c>
      <c r="E11" s="326">
        <v>3420001014581</v>
      </c>
      <c r="F11" s="50" t="s">
        <v>87</v>
      </c>
      <c r="G11" s="49" t="s">
        <v>88</v>
      </c>
      <c r="H11" s="315">
        <v>10</v>
      </c>
      <c r="I11" s="316">
        <v>123</v>
      </c>
      <c r="J11" s="317">
        <v>10728020</v>
      </c>
      <c r="K11" s="24">
        <f t="shared" si="1"/>
        <v>87219.67479674796</v>
      </c>
      <c r="L11" s="318">
        <v>11374</v>
      </c>
      <c r="M11" s="259">
        <v>10728020</v>
      </c>
      <c r="N11" s="327">
        <f t="shared" si="2"/>
        <v>943.20555653244242</v>
      </c>
      <c r="O11" s="320"/>
      <c r="P11" s="137"/>
      <c r="Q11" s="328" t="s">
        <v>204</v>
      </c>
      <c r="R11" s="329"/>
      <c r="S11" s="330">
        <v>0.8</v>
      </c>
      <c r="T11" s="331"/>
      <c r="U11" s="329"/>
      <c r="V11" s="332"/>
      <c r="W11" s="328"/>
      <c r="X11" s="329"/>
      <c r="Y11" s="330"/>
      <c r="Z11" s="248"/>
      <c r="AA11" s="333"/>
    </row>
    <row r="12" spans="1:29" s="20" customFormat="1" ht="27" customHeight="1" x14ac:dyDescent="0.15">
      <c r="A12" s="126"/>
      <c r="B12" s="126" t="s">
        <v>213</v>
      </c>
      <c r="C12" s="57">
        <v>8</v>
      </c>
      <c r="D12" s="126">
        <v>2</v>
      </c>
      <c r="E12" s="326">
        <v>3420005006063</v>
      </c>
      <c r="F12" s="50" t="s">
        <v>89</v>
      </c>
      <c r="G12" s="49" t="s">
        <v>90</v>
      </c>
      <c r="H12" s="315">
        <v>20</v>
      </c>
      <c r="I12" s="316">
        <v>87</v>
      </c>
      <c r="J12" s="317">
        <v>5757908</v>
      </c>
      <c r="K12" s="24">
        <v>66182.850574712647</v>
      </c>
      <c r="L12" s="318">
        <v>7236</v>
      </c>
      <c r="M12" s="259">
        <v>5757908</v>
      </c>
      <c r="N12" s="327">
        <v>795.73079049198452</v>
      </c>
      <c r="O12" s="320"/>
      <c r="P12" s="137"/>
      <c r="Q12" s="335"/>
      <c r="R12" s="336"/>
      <c r="S12" s="330"/>
      <c r="T12" s="337"/>
      <c r="U12" s="336"/>
      <c r="V12" s="332"/>
      <c r="W12" s="335"/>
      <c r="X12" s="336"/>
      <c r="Y12" s="330"/>
      <c r="Z12" s="247"/>
      <c r="AA12" s="333"/>
    </row>
    <row r="13" spans="1:29" s="20" customFormat="1" ht="27" customHeight="1" x14ac:dyDescent="0.15">
      <c r="A13" s="126"/>
      <c r="B13" s="126" t="s">
        <v>213</v>
      </c>
      <c r="C13" s="57">
        <v>9</v>
      </c>
      <c r="D13" s="126">
        <v>4</v>
      </c>
      <c r="E13" s="326">
        <v>5010001237916</v>
      </c>
      <c r="F13" s="50" t="s">
        <v>91</v>
      </c>
      <c r="G13" s="49" t="s">
        <v>92</v>
      </c>
      <c r="H13" s="315">
        <v>10</v>
      </c>
      <c r="I13" s="316">
        <v>96</v>
      </c>
      <c r="J13" s="317">
        <v>6372654</v>
      </c>
      <c r="K13" s="24">
        <f t="shared" si="1"/>
        <v>66381.8125</v>
      </c>
      <c r="L13" s="318">
        <v>6782</v>
      </c>
      <c r="M13" s="259">
        <v>6372654</v>
      </c>
      <c r="N13" s="327">
        <f t="shared" si="2"/>
        <v>939.6422884104984</v>
      </c>
      <c r="O13" s="320"/>
      <c r="P13" s="137"/>
      <c r="Q13" s="328" t="s">
        <v>204</v>
      </c>
      <c r="R13" s="329"/>
      <c r="S13" s="330">
        <v>0.9</v>
      </c>
      <c r="T13" s="331"/>
      <c r="U13" s="329"/>
      <c r="V13" s="332"/>
      <c r="W13" s="328"/>
      <c r="X13" s="329"/>
      <c r="Y13" s="330"/>
      <c r="Z13" s="248"/>
      <c r="AA13" s="333"/>
    </row>
    <row r="14" spans="1:29" s="20" customFormat="1" ht="27" customHeight="1" x14ac:dyDescent="0.15">
      <c r="A14" s="126"/>
      <c r="B14" s="126" t="s">
        <v>213</v>
      </c>
      <c r="C14" s="57">
        <v>10</v>
      </c>
      <c r="D14" s="126">
        <v>4</v>
      </c>
      <c r="E14" s="326">
        <v>6420001015602</v>
      </c>
      <c r="F14" s="50" t="s">
        <v>93</v>
      </c>
      <c r="G14" s="50" t="s">
        <v>94</v>
      </c>
      <c r="H14" s="315">
        <v>20</v>
      </c>
      <c r="I14" s="316">
        <v>73</v>
      </c>
      <c r="J14" s="317">
        <v>4848786</v>
      </c>
      <c r="K14" s="24">
        <f t="shared" si="1"/>
        <v>66421.726027397264</v>
      </c>
      <c r="L14" s="318">
        <v>5259</v>
      </c>
      <c r="M14" s="259">
        <v>4848786</v>
      </c>
      <c r="N14" s="327">
        <f t="shared" si="2"/>
        <v>921.99771819737589</v>
      </c>
      <c r="O14" s="320"/>
      <c r="P14" s="137"/>
      <c r="Q14" s="335" t="s">
        <v>204</v>
      </c>
      <c r="R14" s="336" t="s">
        <v>204</v>
      </c>
      <c r="S14" s="330">
        <v>0.08</v>
      </c>
      <c r="T14" s="337"/>
      <c r="U14" s="336"/>
      <c r="V14" s="332"/>
      <c r="W14" s="335"/>
      <c r="X14" s="336"/>
      <c r="Y14" s="330"/>
      <c r="Z14" s="247"/>
      <c r="AA14" s="333"/>
    </row>
    <row r="15" spans="1:29" s="20" customFormat="1" ht="27" customHeight="1" x14ac:dyDescent="0.15">
      <c r="A15" s="126"/>
      <c r="B15" s="126" t="s">
        <v>213</v>
      </c>
      <c r="C15" s="57">
        <v>11</v>
      </c>
      <c r="D15" s="126">
        <v>4</v>
      </c>
      <c r="E15" s="326">
        <v>420002018043</v>
      </c>
      <c r="F15" s="50" t="s">
        <v>95</v>
      </c>
      <c r="G15" s="50" t="s">
        <v>96</v>
      </c>
      <c r="H15" s="315">
        <v>20</v>
      </c>
      <c r="I15" s="316">
        <v>182</v>
      </c>
      <c r="J15" s="317">
        <v>15712222</v>
      </c>
      <c r="K15" s="24">
        <f t="shared" si="1"/>
        <v>86330.890109890111</v>
      </c>
      <c r="L15" s="318">
        <v>16262</v>
      </c>
      <c r="M15" s="259">
        <v>15712222</v>
      </c>
      <c r="N15" s="327">
        <f t="shared" si="2"/>
        <v>966.19247325052265</v>
      </c>
      <c r="O15" s="320"/>
      <c r="P15" s="137"/>
      <c r="Q15" s="335" t="s">
        <v>204</v>
      </c>
      <c r="R15" s="336"/>
      <c r="S15" s="330">
        <v>0.11</v>
      </c>
      <c r="T15" s="337" t="s">
        <v>204</v>
      </c>
      <c r="U15" s="336"/>
      <c r="V15" s="332">
        <v>0.12</v>
      </c>
      <c r="W15" s="335"/>
      <c r="X15" s="336"/>
      <c r="Y15" s="330"/>
      <c r="Z15" s="247"/>
      <c r="AA15" s="333"/>
    </row>
    <row r="16" spans="1:29" s="20" customFormat="1" ht="27" customHeight="1" x14ac:dyDescent="0.15">
      <c r="A16" s="126"/>
      <c r="B16" s="126" t="s">
        <v>213</v>
      </c>
      <c r="C16" s="57">
        <v>12</v>
      </c>
      <c r="D16" s="126">
        <v>2</v>
      </c>
      <c r="E16" s="326">
        <v>6420005003553</v>
      </c>
      <c r="F16" s="50" t="s">
        <v>97</v>
      </c>
      <c r="G16" s="50" t="s">
        <v>98</v>
      </c>
      <c r="H16" s="315">
        <v>15</v>
      </c>
      <c r="I16" s="316">
        <v>141</v>
      </c>
      <c r="J16" s="317">
        <v>10961466</v>
      </c>
      <c r="K16" s="24">
        <f t="shared" si="1"/>
        <v>77740.893617021284</v>
      </c>
      <c r="L16" s="318">
        <v>11875</v>
      </c>
      <c r="M16" s="259">
        <v>10961466</v>
      </c>
      <c r="N16" s="327">
        <f t="shared" si="2"/>
        <v>923.07082105263157</v>
      </c>
      <c r="O16" s="320"/>
      <c r="P16" s="137"/>
      <c r="Q16" s="328"/>
      <c r="R16" s="329"/>
      <c r="S16" s="330"/>
      <c r="T16" s="331"/>
      <c r="U16" s="329"/>
      <c r="V16" s="332"/>
      <c r="W16" s="328"/>
      <c r="X16" s="329"/>
      <c r="Y16" s="330"/>
      <c r="Z16" s="248"/>
      <c r="AA16" s="333"/>
    </row>
    <row r="17" spans="1:27" s="20" customFormat="1" ht="27" customHeight="1" x14ac:dyDescent="0.15">
      <c r="A17" s="126"/>
      <c r="B17" s="126" t="s">
        <v>213</v>
      </c>
      <c r="C17" s="57">
        <v>13</v>
      </c>
      <c r="D17" s="126">
        <v>4</v>
      </c>
      <c r="E17" s="326">
        <v>2420003001604</v>
      </c>
      <c r="F17" s="50" t="s">
        <v>99</v>
      </c>
      <c r="G17" s="50" t="s">
        <v>99</v>
      </c>
      <c r="H17" s="315">
        <v>15</v>
      </c>
      <c r="I17" s="316">
        <v>98</v>
      </c>
      <c r="J17" s="317">
        <v>7883698</v>
      </c>
      <c r="K17" s="24">
        <f t="shared" si="1"/>
        <v>80445.897959183669</v>
      </c>
      <c r="L17" s="318">
        <v>8597</v>
      </c>
      <c r="M17" s="259">
        <v>7883698</v>
      </c>
      <c r="N17" s="327">
        <f t="shared" si="2"/>
        <v>917.02896359195063</v>
      </c>
      <c r="O17" s="320"/>
      <c r="P17" s="137"/>
      <c r="Q17" s="335" t="s">
        <v>204</v>
      </c>
      <c r="R17" s="336"/>
      <c r="S17" s="330">
        <v>0.01</v>
      </c>
      <c r="T17" s="337"/>
      <c r="U17" s="336"/>
      <c r="V17" s="332"/>
      <c r="W17" s="335"/>
      <c r="X17" s="336"/>
      <c r="Y17" s="330"/>
      <c r="Z17" s="247"/>
      <c r="AA17" s="333"/>
    </row>
    <row r="18" spans="1:27" s="20" customFormat="1" ht="27" customHeight="1" x14ac:dyDescent="0.15">
      <c r="A18" s="126"/>
      <c r="B18" s="126" t="s">
        <v>213</v>
      </c>
      <c r="C18" s="57">
        <v>14</v>
      </c>
      <c r="D18" s="126">
        <v>4</v>
      </c>
      <c r="E18" s="326">
        <v>5010001237916</v>
      </c>
      <c r="F18" s="50" t="s">
        <v>91</v>
      </c>
      <c r="G18" s="50" t="s">
        <v>100</v>
      </c>
      <c r="H18" s="315">
        <v>15</v>
      </c>
      <c r="I18" s="316">
        <v>44</v>
      </c>
      <c r="J18" s="317">
        <v>3394440</v>
      </c>
      <c r="K18" s="24">
        <f t="shared" si="1"/>
        <v>77146.363636363632</v>
      </c>
      <c r="L18" s="318">
        <v>3774</v>
      </c>
      <c r="M18" s="259">
        <v>3394440</v>
      </c>
      <c r="N18" s="327">
        <f t="shared" si="2"/>
        <v>899.42766295707474</v>
      </c>
      <c r="O18" s="320"/>
      <c r="P18" s="137" t="s">
        <v>205</v>
      </c>
      <c r="Q18" s="328"/>
      <c r="R18" s="329"/>
      <c r="S18" s="330"/>
      <c r="T18" s="331"/>
      <c r="U18" s="329"/>
      <c r="V18" s="332"/>
      <c r="W18" s="328"/>
      <c r="X18" s="329"/>
      <c r="Y18" s="330"/>
      <c r="Z18" s="248"/>
      <c r="AA18" s="333"/>
    </row>
    <row r="19" spans="1:27" s="20" customFormat="1" ht="27" customHeight="1" x14ac:dyDescent="0.15">
      <c r="A19" s="126"/>
      <c r="B19" s="126" t="s">
        <v>213</v>
      </c>
      <c r="C19" s="57">
        <v>15</v>
      </c>
      <c r="D19" s="126">
        <v>2</v>
      </c>
      <c r="E19" s="326">
        <v>9420005004383</v>
      </c>
      <c r="F19" s="50" t="s">
        <v>101</v>
      </c>
      <c r="G19" s="50" t="s">
        <v>102</v>
      </c>
      <c r="H19" s="315">
        <v>19</v>
      </c>
      <c r="I19" s="316">
        <v>84</v>
      </c>
      <c r="J19" s="317">
        <v>3396101</v>
      </c>
      <c r="K19" s="24">
        <f t="shared" si="1"/>
        <v>40429.773809523809</v>
      </c>
      <c r="L19" s="318">
        <v>10421.08</v>
      </c>
      <c r="M19" s="259">
        <v>3396101</v>
      </c>
      <c r="N19" s="327">
        <f t="shared" si="2"/>
        <v>325.88762393149273</v>
      </c>
      <c r="O19" s="320"/>
      <c r="P19" s="137"/>
      <c r="Q19" s="335"/>
      <c r="R19" s="336"/>
      <c r="S19" s="330"/>
      <c r="T19" s="337"/>
      <c r="U19" s="336"/>
      <c r="V19" s="332"/>
      <c r="W19" s="335"/>
      <c r="X19" s="336"/>
      <c r="Y19" s="330"/>
      <c r="Z19" s="247"/>
      <c r="AA19" s="333"/>
    </row>
    <row r="20" spans="1:27" s="20" customFormat="1" ht="27" customHeight="1" x14ac:dyDescent="0.15">
      <c r="A20" s="126"/>
      <c r="B20" s="126" t="s">
        <v>213</v>
      </c>
      <c r="C20" s="57">
        <v>16</v>
      </c>
      <c r="D20" s="126">
        <v>2</v>
      </c>
      <c r="E20" s="326" t="s">
        <v>103</v>
      </c>
      <c r="F20" s="50" t="s">
        <v>104</v>
      </c>
      <c r="G20" s="50" t="s">
        <v>105</v>
      </c>
      <c r="H20" s="315">
        <v>30</v>
      </c>
      <c r="I20" s="316">
        <v>248</v>
      </c>
      <c r="J20" s="317">
        <v>17278557</v>
      </c>
      <c r="K20" s="24">
        <f t="shared" si="1"/>
        <v>69671.600806451606</v>
      </c>
      <c r="L20" s="318">
        <v>17495</v>
      </c>
      <c r="M20" s="259">
        <v>17278557</v>
      </c>
      <c r="N20" s="327">
        <f t="shared" si="2"/>
        <v>987.62829379822801</v>
      </c>
      <c r="O20" s="320"/>
      <c r="P20" s="137"/>
      <c r="Q20" s="328"/>
      <c r="R20" s="329"/>
      <c r="S20" s="338"/>
      <c r="T20" s="331"/>
      <c r="U20" s="329"/>
      <c r="V20" s="339"/>
      <c r="W20" s="328"/>
      <c r="X20" s="329"/>
      <c r="Y20" s="338"/>
      <c r="Z20" s="248"/>
      <c r="AA20" s="333"/>
    </row>
    <row r="21" spans="1:27" s="20" customFormat="1" ht="27" customHeight="1" x14ac:dyDescent="0.15">
      <c r="A21" s="126"/>
      <c r="B21" s="126" t="s">
        <v>213</v>
      </c>
      <c r="C21" s="57">
        <v>17</v>
      </c>
      <c r="D21" s="126">
        <v>2</v>
      </c>
      <c r="E21" s="326">
        <v>2420005007392</v>
      </c>
      <c r="F21" s="50" t="s">
        <v>106</v>
      </c>
      <c r="G21" s="50" t="s">
        <v>107</v>
      </c>
      <c r="H21" s="315">
        <v>15</v>
      </c>
      <c r="I21" s="316">
        <v>140</v>
      </c>
      <c r="J21" s="317">
        <v>14605830</v>
      </c>
      <c r="K21" s="24">
        <f t="shared" si="1"/>
        <v>104327.35714285714</v>
      </c>
      <c r="L21" s="318">
        <v>16322</v>
      </c>
      <c r="M21" s="259">
        <v>14605830</v>
      </c>
      <c r="N21" s="327">
        <f t="shared" si="2"/>
        <v>894.85540987624063</v>
      </c>
      <c r="O21" s="320"/>
      <c r="P21" s="137"/>
      <c r="Q21" s="335"/>
      <c r="R21" s="336"/>
      <c r="S21" s="330"/>
      <c r="T21" s="337"/>
      <c r="U21" s="336"/>
      <c r="V21" s="332"/>
      <c r="W21" s="335"/>
      <c r="X21" s="336"/>
      <c r="Y21" s="330"/>
      <c r="Z21" s="247"/>
      <c r="AA21" s="333"/>
    </row>
    <row r="22" spans="1:27" s="20" customFormat="1" ht="27" customHeight="1" x14ac:dyDescent="0.15">
      <c r="A22" s="126"/>
      <c r="B22" s="126" t="s">
        <v>213</v>
      </c>
      <c r="C22" s="57">
        <v>18</v>
      </c>
      <c r="D22" s="126">
        <v>6</v>
      </c>
      <c r="E22" s="326">
        <v>3420005007730</v>
      </c>
      <c r="F22" s="50" t="s">
        <v>108</v>
      </c>
      <c r="G22" s="50" t="s">
        <v>109</v>
      </c>
      <c r="H22" s="315">
        <v>20</v>
      </c>
      <c r="I22" s="316">
        <v>196</v>
      </c>
      <c r="J22" s="317">
        <v>16609388</v>
      </c>
      <c r="K22" s="24">
        <f t="shared" si="1"/>
        <v>84741.775510204083</v>
      </c>
      <c r="L22" s="318">
        <v>18035</v>
      </c>
      <c r="M22" s="259">
        <v>16609388</v>
      </c>
      <c r="N22" s="327">
        <f t="shared" si="2"/>
        <v>920.95303576379263</v>
      </c>
      <c r="O22" s="320"/>
      <c r="P22" s="137"/>
      <c r="Q22" s="328"/>
      <c r="R22" s="329"/>
      <c r="S22" s="330"/>
      <c r="T22" s="331"/>
      <c r="U22" s="329"/>
      <c r="V22" s="332"/>
      <c r="W22" s="328"/>
      <c r="X22" s="329"/>
      <c r="Y22" s="330"/>
      <c r="Z22" s="248"/>
      <c r="AA22" s="333"/>
    </row>
    <row r="23" spans="1:27" s="20" customFormat="1" ht="27" customHeight="1" x14ac:dyDescent="0.15">
      <c r="A23" s="126"/>
      <c r="B23" s="126" t="s">
        <v>213</v>
      </c>
      <c r="C23" s="57">
        <v>19</v>
      </c>
      <c r="D23" s="126">
        <v>4</v>
      </c>
      <c r="E23" s="326">
        <v>8420001017159</v>
      </c>
      <c r="F23" s="50" t="s">
        <v>110</v>
      </c>
      <c r="G23" s="50" t="s">
        <v>111</v>
      </c>
      <c r="H23" s="315">
        <v>10</v>
      </c>
      <c r="I23" s="316">
        <v>102</v>
      </c>
      <c r="J23" s="317">
        <v>9188007</v>
      </c>
      <c r="K23" s="24">
        <f t="shared" si="1"/>
        <v>90078.5</v>
      </c>
      <c r="L23" s="318">
        <v>9315</v>
      </c>
      <c r="M23" s="259">
        <v>9188007</v>
      </c>
      <c r="N23" s="327">
        <f t="shared" si="2"/>
        <v>986.36682769726247</v>
      </c>
      <c r="O23" s="320"/>
      <c r="P23" s="137"/>
      <c r="Q23" s="335" t="s">
        <v>204</v>
      </c>
      <c r="R23" s="336"/>
      <c r="S23" s="330">
        <v>1</v>
      </c>
      <c r="T23" s="337"/>
      <c r="U23" s="336"/>
      <c r="V23" s="332"/>
      <c r="W23" s="335"/>
      <c r="X23" s="336"/>
      <c r="Y23" s="330"/>
      <c r="Z23" s="247"/>
      <c r="AA23" s="333"/>
    </row>
    <row r="24" spans="1:27" s="20" customFormat="1" ht="27" customHeight="1" x14ac:dyDescent="0.15">
      <c r="A24" s="126"/>
      <c r="B24" s="126" t="s">
        <v>213</v>
      </c>
      <c r="C24" s="57">
        <v>20</v>
      </c>
      <c r="D24" s="126">
        <v>6</v>
      </c>
      <c r="E24" s="326">
        <v>9420005006669</v>
      </c>
      <c r="F24" s="50" t="s">
        <v>112</v>
      </c>
      <c r="G24" s="50" t="s">
        <v>113</v>
      </c>
      <c r="H24" s="315">
        <v>10</v>
      </c>
      <c r="I24" s="316">
        <v>162</v>
      </c>
      <c r="J24" s="317">
        <v>16860121</v>
      </c>
      <c r="K24" s="24">
        <f t="shared" si="1"/>
        <v>104074.82098765433</v>
      </c>
      <c r="L24" s="318">
        <v>17346</v>
      </c>
      <c r="M24" s="259">
        <v>16860121</v>
      </c>
      <c r="N24" s="327">
        <f t="shared" si="2"/>
        <v>971.98898881586535</v>
      </c>
      <c r="O24" s="320"/>
      <c r="P24" s="137"/>
      <c r="Q24" s="328" t="s">
        <v>204</v>
      </c>
      <c r="R24" s="329"/>
      <c r="S24" s="330">
        <v>0.25</v>
      </c>
      <c r="T24" s="331"/>
      <c r="U24" s="329"/>
      <c r="V24" s="332"/>
      <c r="W24" s="328" t="s">
        <v>204</v>
      </c>
      <c r="X24" s="329"/>
      <c r="Y24" s="330">
        <v>0.75</v>
      </c>
      <c r="Z24" s="248"/>
      <c r="AA24" s="333"/>
    </row>
    <row r="25" spans="1:27" s="20" customFormat="1" ht="27" customHeight="1" x14ac:dyDescent="0.15">
      <c r="A25" s="126"/>
      <c r="B25" s="126" t="s">
        <v>213</v>
      </c>
      <c r="C25" s="57">
        <v>21</v>
      </c>
      <c r="D25" s="126">
        <v>2</v>
      </c>
      <c r="E25" s="326" t="s">
        <v>114</v>
      </c>
      <c r="F25" s="50" t="s">
        <v>115</v>
      </c>
      <c r="G25" s="50" t="s">
        <v>116</v>
      </c>
      <c r="H25" s="315">
        <v>20</v>
      </c>
      <c r="I25" s="316">
        <v>263</v>
      </c>
      <c r="J25" s="317">
        <v>22809428</v>
      </c>
      <c r="K25" s="24">
        <f t="shared" si="1"/>
        <v>86727.863117870729</v>
      </c>
      <c r="L25" s="318">
        <v>24544.799999999999</v>
      </c>
      <c r="M25" s="259">
        <v>22809428</v>
      </c>
      <c r="N25" s="327">
        <f t="shared" si="2"/>
        <v>929.29777386656235</v>
      </c>
      <c r="O25" s="320"/>
      <c r="P25" s="137"/>
      <c r="Q25" s="335"/>
      <c r="R25" s="336"/>
      <c r="S25" s="330"/>
      <c r="T25" s="337"/>
      <c r="U25" s="336"/>
      <c r="V25" s="332"/>
      <c r="W25" s="335"/>
      <c r="X25" s="336"/>
      <c r="Y25" s="330"/>
      <c r="Z25" s="247"/>
      <c r="AA25" s="333"/>
    </row>
    <row r="26" spans="1:27" s="20" customFormat="1" ht="27" customHeight="1" x14ac:dyDescent="0.15">
      <c r="A26" s="126"/>
      <c r="B26" s="126" t="s">
        <v>213</v>
      </c>
      <c r="C26" s="57">
        <v>22</v>
      </c>
      <c r="D26" s="126">
        <v>2</v>
      </c>
      <c r="E26" s="326">
        <v>5420005003554</v>
      </c>
      <c r="F26" s="50" t="s">
        <v>117</v>
      </c>
      <c r="G26" s="50" t="s">
        <v>118</v>
      </c>
      <c r="H26" s="315">
        <v>10</v>
      </c>
      <c r="I26" s="316">
        <v>60</v>
      </c>
      <c r="J26" s="317">
        <v>5938360</v>
      </c>
      <c r="K26" s="24">
        <f t="shared" si="1"/>
        <v>98972.666666666672</v>
      </c>
      <c r="L26" s="318">
        <v>5910.5</v>
      </c>
      <c r="M26" s="259">
        <v>5938360</v>
      </c>
      <c r="N26" s="327">
        <f t="shared" si="2"/>
        <v>1004.7136452076812</v>
      </c>
      <c r="O26" s="320"/>
      <c r="P26" s="137"/>
      <c r="Q26" s="328"/>
      <c r="R26" s="329"/>
      <c r="S26" s="330"/>
      <c r="T26" s="331"/>
      <c r="U26" s="329"/>
      <c r="V26" s="332"/>
      <c r="W26" s="328"/>
      <c r="X26" s="329"/>
      <c r="Y26" s="330"/>
      <c r="Z26" s="248"/>
      <c r="AA26" s="333"/>
    </row>
    <row r="27" spans="1:27" s="20" customFormat="1" ht="27" customHeight="1" x14ac:dyDescent="0.15">
      <c r="A27" s="126"/>
      <c r="B27" s="126" t="s">
        <v>213</v>
      </c>
      <c r="C27" s="57">
        <v>23</v>
      </c>
      <c r="D27" s="126">
        <v>6</v>
      </c>
      <c r="E27" s="326">
        <v>7420005006233</v>
      </c>
      <c r="F27" s="50" t="s">
        <v>119</v>
      </c>
      <c r="G27" s="50" t="s">
        <v>120</v>
      </c>
      <c r="H27" s="315">
        <v>10</v>
      </c>
      <c r="I27" s="316">
        <v>109</v>
      </c>
      <c r="J27" s="317">
        <v>10832750</v>
      </c>
      <c r="K27" s="24">
        <f t="shared" si="1"/>
        <v>99383.027522935779</v>
      </c>
      <c r="L27" s="318">
        <v>11072</v>
      </c>
      <c r="M27" s="259">
        <v>10832750</v>
      </c>
      <c r="N27" s="327">
        <f t="shared" si="2"/>
        <v>978.3914378612717</v>
      </c>
      <c r="O27" s="320"/>
      <c r="P27" s="137"/>
      <c r="Q27" s="335"/>
      <c r="R27" s="336"/>
      <c r="S27" s="330"/>
      <c r="T27" s="337"/>
      <c r="U27" s="336"/>
      <c r="V27" s="332"/>
      <c r="W27" s="335"/>
      <c r="X27" s="336"/>
      <c r="Y27" s="330"/>
      <c r="Z27" s="247"/>
      <c r="AA27" s="333"/>
    </row>
    <row r="28" spans="1:27" s="20" customFormat="1" ht="27" customHeight="1" x14ac:dyDescent="0.15">
      <c r="A28" s="126"/>
      <c r="B28" s="126" t="s">
        <v>213</v>
      </c>
      <c r="C28" s="57">
        <v>24</v>
      </c>
      <c r="D28" s="126">
        <v>2</v>
      </c>
      <c r="E28" s="326">
        <v>1420005004366</v>
      </c>
      <c r="F28" s="50" t="s">
        <v>121</v>
      </c>
      <c r="G28" s="50" t="s">
        <v>122</v>
      </c>
      <c r="H28" s="315">
        <v>15</v>
      </c>
      <c r="I28" s="316">
        <v>72</v>
      </c>
      <c r="J28" s="317">
        <v>4910858</v>
      </c>
      <c r="K28" s="24">
        <f t="shared" si="1"/>
        <v>68206.361111111109</v>
      </c>
      <c r="L28" s="318">
        <v>1506</v>
      </c>
      <c r="M28" s="259">
        <v>4910858</v>
      </c>
      <c r="N28" s="327">
        <f t="shared" si="2"/>
        <v>3260.8618857901724</v>
      </c>
      <c r="O28" s="320"/>
      <c r="P28" s="137"/>
      <c r="Q28" s="328" t="s">
        <v>204</v>
      </c>
      <c r="R28" s="329"/>
      <c r="S28" s="330">
        <v>5.0000000000000001E-3</v>
      </c>
      <c r="T28" s="331"/>
      <c r="U28" s="329"/>
      <c r="V28" s="332"/>
      <c r="W28" s="328"/>
      <c r="X28" s="329"/>
      <c r="Y28" s="330"/>
      <c r="Z28" s="248"/>
      <c r="AA28" s="333"/>
    </row>
    <row r="29" spans="1:27" s="20" customFormat="1" ht="27" customHeight="1" x14ac:dyDescent="0.15">
      <c r="A29" s="126"/>
      <c r="B29" s="126" t="s">
        <v>213</v>
      </c>
      <c r="C29" s="57">
        <v>25</v>
      </c>
      <c r="D29" s="126">
        <v>5</v>
      </c>
      <c r="E29" s="326">
        <v>3420006848</v>
      </c>
      <c r="F29" s="50" t="s">
        <v>123</v>
      </c>
      <c r="G29" s="50" t="s">
        <v>124</v>
      </c>
      <c r="H29" s="315">
        <v>20</v>
      </c>
      <c r="I29" s="316">
        <v>230</v>
      </c>
      <c r="J29" s="317">
        <v>19752327</v>
      </c>
      <c r="K29" s="24">
        <f t="shared" si="1"/>
        <v>85879.682608695657</v>
      </c>
      <c r="L29" s="318">
        <v>20791</v>
      </c>
      <c r="M29" s="259">
        <v>19752327</v>
      </c>
      <c r="N29" s="327">
        <f t="shared" si="2"/>
        <v>950.04218171324135</v>
      </c>
      <c r="O29" s="320"/>
      <c r="P29" s="137"/>
      <c r="Q29" s="335"/>
      <c r="R29" s="336"/>
      <c r="S29" s="330"/>
      <c r="T29" s="337"/>
      <c r="U29" s="336"/>
      <c r="V29" s="332"/>
      <c r="W29" s="335"/>
      <c r="X29" s="336"/>
      <c r="Y29" s="330"/>
      <c r="Z29" s="247"/>
      <c r="AA29" s="333"/>
    </row>
    <row r="30" spans="1:27" s="20" customFormat="1" ht="27" customHeight="1" x14ac:dyDescent="0.15">
      <c r="A30" s="126"/>
      <c r="B30" s="126" t="s">
        <v>213</v>
      </c>
      <c r="C30" s="57">
        <v>26</v>
      </c>
      <c r="D30" s="126">
        <v>4</v>
      </c>
      <c r="E30" s="326">
        <v>8420001018074</v>
      </c>
      <c r="F30" s="50" t="s">
        <v>125</v>
      </c>
      <c r="G30" s="50" t="s">
        <v>126</v>
      </c>
      <c r="H30" s="315">
        <v>20</v>
      </c>
      <c r="I30" s="316">
        <v>343</v>
      </c>
      <c r="J30" s="317">
        <v>28493313</v>
      </c>
      <c r="K30" s="24">
        <f t="shared" si="1"/>
        <v>83070.883381924199</v>
      </c>
      <c r="L30" s="318">
        <v>28199.5</v>
      </c>
      <c r="M30" s="259">
        <v>28493313</v>
      </c>
      <c r="N30" s="327">
        <f t="shared" si="2"/>
        <v>1010.4190854447774</v>
      </c>
      <c r="O30" s="320"/>
      <c r="P30" s="137"/>
      <c r="Q30" s="328" t="s">
        <v>204</v>
      </c>
      <c r="R30" s="329" t="s">
        <v>204</v>
      </c>
      <c r="S30" s="330">
        <v>0.09</v>
      </c>
      <c r="T30" s="331"/>
      <c r="U30" s="329"/>
      <c r="V30" s="332"/>
      <c r="W30" s="328"/>
      <c r="X30" s="329"/>
      <c r="Y30" s="330"/>
      <c r="Z30" s="248"/>
      <c r="AA30" s="333"/>
    </row>
    <row r="31" spans="1:27" s="20" customFormat="1" ht="27" customHeight="1" x14ac:dyDescent="0.15">
      <c r="A31" s="126"/>
      <c r="B31" s="126" t="s">
        <v>213</v>
      </c>
      <c r="C31" s="57">
        <v>27</v>
      </c>
      <c r="D31" s="126">
        <v>2</v>
      </c>
      <c r="E31" s="326">
        <v>1420005004390</v>
      </c>
      <c r="F31" s="50" t="s">
        <v>127</v>
      </c>
      <c r="G31" s="50" t="s">
        <v>128</v>
      </c>
      <c r="H31" s="315">
        <v>20</v>
      </c>
      <c r="I31" s="316">
        <v>79</v>
      </c>
      <c r="J31" s="317">
        <v>4612520</v>
      </c>
      <c r="K31" s="24">
        <f t="shared" si="1"/>
        <v>58386.329113924054</v>
      </c>
      <c r="L31" s="318">
        <v>4840</v>
      </c>
      <c r="M31" s="259">
        <v>4612520</v>
      </c>
      <c r="N31" s="327">
        <f t="shared" si="2"/>
        <v>953</v>
      </c>
      <c r="O31" s="320" t="s">
        <v>204</v>
      </c>
      <c r="P31" s="137"/>
      <c r="Q31" s="335"/>
      <c r="R31" s="336"/>
      <c r="S31" s="330"/>
      <c r="T31" s="337"/>
      <c r="U31" s="336"/>
      <c r="V31" s="332"/>
      <c r="W31" s="335"/>
      <c r="X31" s="336"/>
      <c r="Y31" s="330"/>
      <c r="Z31" s="247"/>
      <c r="AA31" s="333"/>
    </row>
    <row r="32" spans="1:27" s="20" customFormat="1" ht="27" customHeight="1" x14ac:dyDescent="0.15">
      <c r="A32" s="126"/>
      <c r="B32" s="126" t="s">
        <v>213</v>
      </c>
      <c r="C32" s="57">
        <v>28</v>
      </c>
      <c r="D32" s="126">
        <v>5</v>
      </c>
      <c r="E32" s="326" t="s">
        <v>129</v>
      </c>
      <c r="F32" s="50" t="s">
        <v>130</v>
      </c>
      <c r="G32" s="50" t="s">
        <v>131</v>
      </c>
      <c r="H32" s="315">
        <v>10</v>
      </c>
      <c r="I32" s="316">
        <v>6</v>
      </c>
      <c r="J32" s="317">
        <v>425652</v>
      </c>
      <c r="K32" s="24">
        <f t="shared" si="1"/>
        <v>70942</v>
      </c>
      <c r="L32" s="318">
        <v>471</v>
      </c>
      <c r="M32" s="259">
        <v>425652</v>
      </c>
      <c r="N32" s="327">
        <f t="shared" si="2"/>
        <v>903.71974522292999</v>
      </c>
      <c r="O32" s="320"/>
      <c r="P32" s="137" t="s">
        <v>206</v>
      </c>
      <c r="Q32" s="328"/>
      <c r="R32" s="329"/>
      <c r="S32" s="330"/>
      <c r="T32" s="331"/>
      <c r="U32" s="329"/>
      <c r="V32" s="332"/>
      <c r="W32" s="328"/>
      <c r="X32" s="329"/>
      <c r="Y32" s="330"/>
      <c r="Z32" s="248"/>
      <c r="AA32" s="333"/>
    </row>
    <row r="33" spans="1:29" s="20" customFormat="1" ht="27" customHeight="1" x14ac:dyDescent="0.15">
      <c r="A33" s="126"/>
      <c r="B33" s="126" t="s">
        <v>213</v>
      </c>
      <c r="C33" s="57">
        <v>29</v>
      </c>
      <c r="D33" s="126">
        <v>4</v>
      </c>
      <c r="E33" s="326">
        <v>1420001008767</v>
      </c>
      <c r="F33" s="50" t="s">
        <v>132</v>
      </c>
      <c r="G33" s="50" t="s">
        <v>132</v>
      </c>
      <c r="H33" s="315">
        <v>10</v>
      </c>
      <c r="I33" s="316">
        <v>30</v>
      </c>
      <c r="J33" s="317">
        <v>2774595</v>
      </c>
      <c r="K33" s="24">
        <f t="shared" si="1"/>
        <v>92486.5</v>
      </c>
      <c r="L33" s="318">
        <v>678</v>
      </c>
      <c r="M33" s="259">
        <v>2774595</v>
      </c>
      <c r="N33" s="327">
        <f t="shared" si="2"/>
        <v>4092.3230088495575</v>
      </c>
      <c r="O33" s="320"/>
      <c r="P33" s="137" t="s">
        <v>207</v>
      </c>
      <c r="Q33" s="335" t="s">
        <v>204</v>
      </c>
      <c r="R33" s="336"/>
      <c r="S33" s="330">
        <v>0.01</v>
      </c>
      <c r="T33" s="337"/>
      <c r="U33" s="336"/>
      <c r="V33" s="332"/>
      <c r="W33" s="335"/>
      <c r="X33" s="336"/>
      <c r="Y33" s="330"/>
      <c r="Z33" s="247"/>
      <c r="AA33" s="333"/>
    </row>
    <row r="34" spans="1:29" s="20" customFormat="1" ht="27" customHeight="1" x14ac:dyDescent="0.15">
      <c r="A34" s="126"/>
      <c r="B34" s="126" t="s">
        <v>213</v>
      </c>
      <c r="C34" s="57">
        <v>30</v>
      </c>
      <c r="D34" s="126">
        <v>2</v>
      </c>
      <c r="E34" s="326">
        <v>3420005005783</v>
      </c>
      <c r="F34" s="50" t="s">
        <v>133</v>
      </c>
      <c r="G34" s="50" t="s">
        <v>134</v>
      </c>
      <c r="H34" s="315">
        <v>14</v>
      </c>
      <c r="I34" s="316">
        <v>163</v>
      </c>
      <c r="J34" s="317">
        <v>29927474</v>
      </c>
      <c r="K34" s="24">
        <f t="shared" si="1"/>
        <v>183604.13496932515</v>
      </c>
      <c r="L34" s="318">
        <v>23155</v>
      </c>
      <c r="M34" s="259">
        <v>29927474</v>
      </c>
      <c r="N34" s="327">
        <f t="shared" si="2"/>
        <v>1292.4843014467717</v>
      </c>
      <c r="O34" s="320"/>
      <c r="P34" s="137"/>
      <c r="Q34" s="328"/>
      <c r="R34" s="329"/>
      <c r="S34" s="330"/>
      <c r="T34" s="331"/>
      <c r="U34" s="329"/>
      <c r="V34" s="332"/>
      <c r="W34" s="328"/>
      <c r="X34" s="329"/>
      <c r="Y34" s="330"/>
      <c r="Z34" s="248"/>
      <c r="AA34" s="333"/>
    </row>
    <row r="35" spans="1:29" s="20" customFormat="1" ht="27" customHeight="1" x14ac:dyDescent="0.15">
      <c r="A35" s="126"/>
      <c r="B35" s="126" t="s">
        <v>213</v>
      </c>
      <c r="C35" s="57">
        <v>31</v>
      </c>
      <c r="D35" s="126">
        <v>2</v>
      </c>
      <c r="E35" s="326">
        <v>2420005007244</v>
      </c>
      <c r="F35" s="50" t="s">
        <v>686</v>
      </c>
      <c r="G35" s="50" t="s">
        <v>687</v>
      </c>
      <c r="H35" s="315">
        <v>10</v>
      </c>
      <c r="I35" s="316"/>
      <c r="J35" s="317"/>
      <c r="K35" s="24">
        <f t="shared" si="1"/>
        <v>0</v>
      </c>
      <c r="L35" s="318"/>
      <c r="M35" s="259"/>
      <c r="N35" s="327">
        <f t="shared" si="2"/>
        <v>0</v>
      </c>
      <c r="O35" s="320"/>
      <c r="P35" s="137" t="s">
        <v>688</v>
      </c>
      <c r="Q35" s="328"/>
      <c r="R35" s="329"/>
      <c r="S35" s="330"/>
      <c r="T35" s="331"/>
      <c r="U35" s="329"/>
      <c r="V35" s="332"/>
      <c r="W35" s="328"/>
      <c r="X35" s="329"/>
      <c r="Y35" s="330"/>
      <c r="Z35" s="248"/>
      <c r="AA35" s="333"/>
    </row>
    <row r="36" spans="1:29" s="20" customFormat="1" ht="27" customHeight="1" x14ac:dyDescent="0.15">
      <c r="A36" s="126"/>
      <c r="B36" s="126" t="s">
        <v>213</v>
      </c>
      <c r="C36" s="57">
        <v>32</v>
      </c>
      <c r="D36" s="126">
        <v>2</v>
      </c>
      <c r="E36" s="326">
        <v>7420005000351</v>
      </c>
      <c r="F36" s="50" t="s">
        <v>135</v>
      </c>
      <c r="G36" s="50" t="s">
        <v>136</v>
      </c>
      <c r="H36" s="315">
        <v>10</v>
      </c>
      <c r="I36" s="316">
        <v>108</v>
      </c>
      <c r="J36" s="317">
        <v>9561513</v>
      </c>
      <c r="K36" s="24">
        <f>IF(AND(I36&gt;0,J36&gt;0),J36/I36,0)</f>
        <v>88532.527777777781</v>
      </c>
      <c r="L36" s="318">
        <v>10349.5</v>
      </c>
      <c r="M36" s="259">
        <v>9561513</v>
      </c>
      <c r="N36" s="327">
        <f>IF(AND(L36&gt;0,M36&gt;0),M36/L36,0)</f>
        <v>923.86231218899468</v>
      </c>
      <c r="O36" s="320"/>
      <c r="P36" s="137"/>
      <c r="Q36" s="328"/>
      <c r="R36" s="329"/>
      <c r="S36" s="330"/>
      <c r="T36" s="331"/>
      <c r="U36" s="329"/>
      <c r="V36" s="332"/>
      <c r="W36" s="328"/>
      <c r="X36" s="329"/>
      <c r="Y36" s="330"/>
      <c r="Z36" s="248"/>
      <c r="AA36" s="333"/>
    </row>
    <row r="37" spans="1:29" s="20" customFormat="1" ht="27" customHeight="1" x14ac:dyDescent="0.15">
      <c r="A37" s="126"/>
      <c r="B37" s="126" t="s">
        <v>213</v>
      </c>
      <c r="C37" s="57">
        <v>33</v>
      </c>
      <c r="D37" s="126">
        <v>2</v>
      </c>
      <c r="E37" s="326">
        <v>7420005000351</v>
      </c>
      <c r="F37" s="50" t="s">
        <v>137</v>
      </c>
      <c r="G37" s="141" t="s">
        <v>138</v>
      </c>
      <c r="H37" s="340">
        <v>24</v>
      </c>
      <c r="I37" s="341">
        <v>246</v>
      </c>
      <c r="J37" s="342">
        <v>34829816</v>
      </c>
      <c r="K37" s="133">
        <f t="shared" ref="K37" si="3">IF(AND(I37&gt;0,J37&gt;0),J37/I37,0)</f>
        <v>141584.61788617886</v>
      </c>
      <c r="L37" s="343">
        <v>33062</v>
      </c>
      <c r="M37" s="344">
        <v>34829816</v>
      </c>
      <c r="N37" s="345">
        <f t="shared" ref="N37" si="4">IF(AND(L37&gt;0,M37&gt;0),M37/L37,0)</f>
        <v>1053.4697235496944</v>
      </c>
      <c r="O37" s="346"/>
      <c r="P37" s="147"/>
      <c r="Q37" s="335"/>
      <c r="R37" s="336"/>
      <c r="S37" s="347"/>
      <c r="T37" s="337"/>
      <c r="U37" s="336"/>
      <c r="V37" s="348"/>
      <c r="W37" s="335"/>
      <c r="X37" s="336"/>
      <c r="Y37" s="347"/>
      <c r="Z37" s="249"/>
      <c r="AA37" s="349"/>
    </row>
    <row r="38" spans="1:29" s="20" customFormat="1" ht="27" customHeight="1" x14ac:dyDescent="0.15">
      <c r="A38" s="126"/>
      <c r="B38" s="126" t="s">
        <v>213</v>
      </c>
      <c r="C38" s="57">
        <v>34</v>
      </c>
      <c r="D38" s="126">
        <v>2</v>
      </c>
      <c r="E38" s="326">
        <v>8420005001142</v>
      </c>
      <c r="F38" s="50" t="s">
        <v>139</v>
      </c>
      <c r="G38" s="48" t="s">
        <v>140</v>
      </c>
      <c r="H38" s="315">
        <v>10</v>
      </c>
      <c r="I38" s="316">
        <v>95</v>
      </c>
      <c r="J38" s="317">
        <v>7335672</v>
      </c>
      <c r="K38" s="24">
        <f>IF(AND(I38&gt;0,J38&gt;0),J38/I38,0)</f>
        <v>77217.600000000006</v>
      </c>
      <c r="L38" s="318">
        <v>7961</v>
      </c>
      <c r="M38" s="259">
        <v>7335672</v>
      </c>
      <c r="N38" s="327">
        <f t="shared" si="0"/>
        <v>921.45107398568018</v>
      </c>
      <c r="O38" s="320"/>
      <c r="P38" s="137"/>
      <c r="Q38" s="335"/>
      <c r="R38" s="336"/>
      <c r="S38" s="330"/>
      <c r="T38" s="337"/>
      <c r="U38" s="336"/>
      <c r="V38" s="332"/>
      <c r="W38" s="335"/>
      <c r="X38" s="336"/>
      <c r="Y38" s="330"/>
      <c r="Z38" s="247"/>
      <c r="AA38" s="333"/>
      <c r="AB38" s="20">
        <v>3</v>
      </c>
      <c r="AC38" s="334" t="s">
        <v>9</v>
      </c>
    </row>
    <row r="39" spans="1:29" s="20" customFormat="1" ht="27" customHeight="1" x14ac:dyDescent="0.15">
      <c r="A39" s="126"/>
      <c r="B39" s="126" t="s">
        <v>213</v>
      </c>
      <c r="C39" s="57">
        <v>35</v>
      </c>
      <c r="D39" s="126">
        <v>4</v>
      </c>
      <c r="E39" s="326">
        <v>2420001014517</v>
      </c>
      <c r="F39" s="50" t="s">
        <v>141</v>
      </c>
      <c r="G39" s="48" t="s">
        <v>142</v>
      </c>
      <c r="H39" s="315">
        <v>20</v>
      </c>
      <c r="I39" s="316">
        <v>207</v>
      </c>
      <c r="J39" s="317">
        <v>13981187</v>
      </c>
      <c r="K39" s="24">
        <f t="shared" ref="K39:K71" si="5">IF(AND(I39&gt;0,J39&gt;0),J39/I39,0)</f>
        <v>67541.966183574885</v>
      </c>
      <c r="L39" s="318">
        <v>15060</v>
      </c>
      <c r="M39" s="259">
        <v>13981187</v>
      </c>
      <c r="N39" s="327">
        <f t="shared" si="0"/>
        <v>928.36567065073041</v>
      </c>
      <c r="O39" s="320"/>
      <c r="P39" s="137"/>
      <c r="Q39" s="328"/>
      <c r="R39" s="329"/>
      <c r="S39" s="330"/>
      <c r="T39" s="331"/>
      <c r="U39" s="329"/>
      <c r="V39" s="332"/>
      <c r="W39" s="328"/>
      <c r="X39" s="329"/>
      <c r="Y39" s="330"/>
      <c r="Z39" s="248"/>
      <c r="AA39" s="333"/>
      <c r="AB39" s="20">
        <v>4</v>
      </c>
      <c r="AC39" s="334" t="s">
        <v>21</v>
      </c>
    </row>
    <row r="40" spans="1:29" s="20" customFormat="1" ht="27" customHeight="1" x14ac:dyDescent="0.15">
      <c r="A40" s="126"/>
      <c r="B40" s="126" t="s">
        <v>213</v>
      </c>
      <c r="C40" s="57">
        <v>36</v>
      </c>
      <c r="D40" s="126">
        <v>4</v>
      </c>
      <c r="E40" s="326">
        <v>2420001015498</v>
      </c>
      <c r="F40" s="50" t="s">
        <v>143</v>
      </c>
      <c r="G40" s="48" t="s">
        <v>144</v>
      </c>
      <c r="H40" s="315">
        <v>10</v>
      </c>
      <c r="I40" s="316">
        <v>85</v>
      </c>
      <c r="J40" s="317">
        <v>5651391</v>
      </c>
      <c r="K40" s="24">
        <f t="shared" si="5"/>
        <v>66486.952941176467</v>
      </c>
      <c r="L40" s="318">
        <v>5865</v>
      </c>
      <c r="M40" s="259">
        <v>5651391</v>
      </c>
      <c r="N40" s="327">
        <f t="shared" si="0"/>
        <v>963.57902813299233</v>
      </c>
      <c r="O40" s="320"/>
      <c r="P40" s="137"/>
      <c r="Q40" s="335"/>
      <c r="R40" s="336"/>
      <c r="S40" s="330"/>
      <c r="T40" s="337"/>
      <c r="U40" s="336"/>
      <c r="V40" s="332"/>
      <c r="W40" s="335"/>
      <c r="X40" s="336"/>
      <c r="Y40" s="330"/>
      <c r="Z40" s="247"/>
      <c r="AA40" s="333"/>
      <c r="AB40" s="20">
        <v>5</v>
      </c>
      <c r="AC40" s="334" t="s">
        <v>694</v>
      </c>
    </row>
    <row r="41" spans="1:29" s="20" customFormat="1" ht="27" customHeight="1" x14ac:dyDescent="0.15">
      <c r="A41" s="126"/>
      <c r="B41" s="126" t="s">
        <v>213</v>
      </c>
      <c r="C41" s="57">
        <v>37</v>
      </c>
      <c r="D41" s="126">
        <v>4</v>
      </c>
      <c r="E41" s="326">
        <v>2420003002486</v>
      </c>
      <c r="F41" s="50" t="s">
        <v>145</v>
      </c>
      <c r="G41" s="49" t="s">
        <v>146</v>
      </c>
      <c r="H41" s="315">
        <v>15</v>
      </c>
      <c r="I41" s="316">
        <v>222</v>
      </c>
      <c r="J41" s="317">
        <v>16706304</v>
      </c>
      <c r="K41" s="24">
        <f t="shared" si="5"/>
        <v>75253.621621621627</v>
      </c>
      <c r="L41" s="318">
        <v>17370.75</v>
      </c>
      <c r="M41" s="259">
        <v>16706304</v>
      </c>
      <c r="N41" s="327">
        <f t="shared" si="0"/>
        <v>961.74914727343378</v>
      </c>
      <c r="O41" s="320"/>
      <c r="P41" s="137"/>
      <c r="Q41" s="328"/>
      <c r="R41" s="329"/>
      <c r="S41" s="330"/>
      <c r="T41" s="331"/>
      <c r="U41" s="329"/>
      <c r="V41" s="332"/>
      <c r="W41" s="328"/>
      <c r="X41" s="329"/>
      <c r="Y41" s="330"/>
      <c r="Z41" s="248"/>
      <c r="AA41" s="333"/>
      <c r="AB41" s="20">
        <v>6</v>
      </c>
      <c r="AC41" s="334" t="s">
        <v>10</v>
      </c>
    </row>
    <row r="42" spans="1:29" s="20" customFormat="1" ht="27" customHeight="1" x14ac:dyDescent="0.15">
      <c r="A42" s="126"/>
      <c r="B42" s="126" t="s">
        <v>213</v>
      </c>
      <c r="C42" s="57">
        <v>38</v>
      </c>
      <c r="D42" s="126">
        <v>4</v>
      </c>
      <c r="E42" s="326">
        <v>4420001018870</v>
      </c>
      <c r="F42" s="50" t="s">
        <v>147</v>
      </c>
      <c r="G42" s="49" t="s">
        <v>148</v>
      </c>
      <c r="H42" s="315">
        <v>10</v>
      </c>
      <c r="I42" s="316">
        <v>13</v>
      </c>
      <c r="J42" s="317">
        <v>790302</v>
      </c>
      <c r="K42" s="24">
        <f t="shared" si="5"/>
        <v>60792.461538461539</v>
      </c>
      <c r="L42" s="318">
        <v>824</v>
      </c>
      <c r="M42" s="259">
        <v>790302</v>
      </c>
      <c r="N42" s="327">
        <f t="shared" si="0"/>
        <v>959.10436893203882</v>
      </c>
      <c r="O42" s="320" t="s">
        <v>204</v>
      </c>
      <c r="P42" s="137"/>
      <c r="Q42" s="335"/>
      <c r="R42" s="336"/>
      <c r="S42" s="330"/>
      <c r="T42" s="337"/>
      <c r="U42" s="336"/>
      <c r="V42" s="332"/>
      <c r="W42" s="335"/>
      <c r="X42" s="336"/>
      <c r="Y42" s="330"/>
      <c r="Z42" s="247"/>
      <c r="AA42" s="333"/>
      <c r="AC42" s="334"/>
    </row>
    <row r="43" spans="1:29" s="20" customFormat="1" ht="27" customHeight="1" x14ac:dyDescent="0.15">
      <c r="A43" s="126"/>
      <c r="B43" s="126" t="s">
        <v>213</v>
      </c>
      <c r="C43" s="57">
        <v>39</v>
      </c>
      <c r="D43" s="126">
        <v>4</v>
      </c>
      <c r="E43" s="326">
        <v>5420001013929</v>
      </c>
      <c r="F43" s="50" t="s">
        <v>149</v>
      </c>
      <c r="G43" s="49" t="s">
        <v>150</v>
      </c>
      <c r="H43" s="315">
        <v>20</v>
      </c>
      <c r="I43" s="316">
        <v>135</v>
      </c>
      <c r="J43" s="317">
        <v>11981604</v>
      </c>
      <c r="K43" s="24">
        <f t="shared" si="5"/>
        <v>88752.622222222228</v>
      </c>
      <c r="L43" s="318">
        <v>12981</v>
      </c>
      <c r="M43" s="259">
        <v>11981604</v>
      </c>
      <c r="N43" s="327">
        <f t="shared" si="0"/>
        <v>923.01086202911949</v>
      </c>
      <c r="O43" s="320"/>
      <c r="P43" s="137"/>
      <c r="Q43" s="328"/>
      <c r="R43" s="329"/>
      <c r="S43" s="330"/>
      <c r="T43" s="331"/>
      <c r="U43" s="329"/>
      <c r="V43" s="332"/>
      <c r="W43" s="328"/>
      <c r="X43" s="329"/>
      <c r="Y43" s="330"/>
      <c r="Z43" s="248"/>
      <c r="AA43" s="333"/>
    </row>
    <row r="44" spans="1:29" s="20" customFormat="1" ht="27" customHeight="1" x14ac:dyDescent="0.15">
      <c r="A44" s="126"/>
      <c r="B44" s="126" t="s">
        <v>213</v>
      </c>
      <c r="C44" s="57">
        <v>40</v>
      </c>
      <c r="D44" s="126">
        <v>4</v>
      </c>
      <c r="E44" s="326">
        <v>5420001018127</v>
      </c>
      <c r="F44" s="50" t="s">
        <v>151</v>
      </c>
      <c r="G44" s="49" t="s">
        <v>152</v>
      </c>
      <c r="H44" s="315">
        <v>20</v>
      </c>
      <c r="I44" s="316">
        <v>251</v>
      </c>
      <c r="J44" s="317">
        <v>17687305</v>
      </c>
      <c r="K44" s="24">
        <f t="shared" si="5"/>
        <v>70467.350597609562</v>
      </c>
      <c r="L44" s="318">
        <v>18168.04</v>
      </c>
      <c r="M44" s="259">
        <v>17687305</v>
      </c>
      <c r="N44" s="327">
        <f t="shared" si="0"/>
        <v>973.5395232507193</v>
      </c>
      <c r="O44" s="320"/>
      <c r="P44" s="137"/>
      <c r="Q44" s="335" t="s">
        <v>204</v>
      </c>
      <c r="R44" s="336" t="s">
        <v>204</v>
      </c>
      <c r="S44" s="330">
        <v>1E-3</v>
      </c>
      <c r="T44" s="337"/>
      <c r="U44" s="336"/>
      <c r="V44" s="332"/>
      <c r="W44" s="335"/>
      <c r="X44" s="336"/>
      <c r="Y44" s="330"/>
      <c r="Z44" s="247" t="s">
        <v>204</v>
      </c>
      <c r="AA44" s="333">
        <v>0.04</v>
      </c>
    </row>
    <row r="45" spans="1:29" s="20" customFormat="1" ht="27" customHeight="1" x14ac:dyDescent="0.15">
      <c r="A45" s="126"/>
      <c r="B45" s="126" t="s">
        <v>213</v>
      </c>
      <c r="C45" s="57">
        <v>41</v>
      </c>
      <c r="D45" s="126">
        <v>4</v>
      </c>
      <c r="E45" s="326">
        <v>5420003001865</v>
      </c>
      <c r="F45" s="50" t="s">
        <v>153</v>
      </c>
      <c r="G45" s="49" t="s">
        <v>154</v>
      </c>
      <c r="H45" s="315">
        <v>13</v>
      </c>
      <c r="I45" s="316">
        <v>150</v>
      </c>
      <c r="J45" s="317">
        <v>9609087</v>
      </c>
      <c r="K45" s="24">
        <f t="shared" si="5"/>
        <v>64060.58</v>
      </c>
      <c r="L45" s="318">
        <v>10147</v>
      </c>
      <c r="M45" s="259">
        <v>9609087</v>
      </c>
      <c r="N45" s="327">
        <f t="shared" si="0"/>
        <v>946.98797674189416</v>
      </c>
      <c r="O45" s="320"/>
      <c r="P45" s="137"/>
      <c r="Q45" s="328"/>
      <c r="R45" s="329"/>
      <c r="S45" s="330"/>
      <c r="T45" s="331"/>
      <c r="U45" s="329"/>
      <c r="V45" s="332"/>
      <c r="W45" s="328"/>
      <c r="X45" s="329"/>
      <c r="Y45" s="330"/>
      <c r="Z45" s="248"/>
      <c r="AA45" s="333"/>
    </row>
    <row r="46" spans="1:29" s="20" customFormat="1" ht="27" customHeight="1" x14ac:dyDescent="0.15">
      <c r="A46" s="126"/>
      <c r="B46" s="126" t="s">
        <v>213</v>
      </c>
      <c r="C46" s="57">
        <v>42</v>
      </c>
      <c r="D46" s="126">
        <v>4</v>
      </c>
      <c r="E46" s="326" t="s">
        <v>155</v>
      </c>
      <c r="F46" s="50" t="s">
        <v>156</v>
      </c>
      <c r="G46" s="50" t="s">
        <v>157</v>
      </c>
      <c r="H46" s="315">
        <v>20</v>
      </c>
      <c r="I46" s="316">
        <v>398</v>
      </c>
      <c r="J46" s="317">
        <v>31665591</v>
      </c>
      <c r="K46" s="24">
        <f t="shared" si="5"/>
        <v>79561.786432160807</v>
      </c>
      <c r="L46" s="318">
        <v>34138</v>
      </c>
      <c r="M46" s="259">
        <v>31665591</v>
      </c>
      <c r="N46" s="327">
        <f t="shared" si="0"/>
        <v>927.5760442908196</v>
      </c>
      <c r="O46" s="320"/>
      <c r="P46" s="137"/>
      <c r="Q46" s="335"/>
      <c r="R46" s="336"/>
      <c r="S46" s="330"/>
      <c r="T46" s="337"/>
      <c r="U46" s="336"/>
      <c r="V46" s="332"/>
      <c r="W46" s="335"/>
      <c r="X46" s="336"/>
      <c r="Y46" s="330"/>
      <c r="Z46" s="247"/>
      <c r="AA46" s="333"/>
    </row>
    <row r="47" spans="1:29" s="20" customFormat="1" ht="27" customHeight="1" x14ac:dyDescent="0.15">
      <c r="A47" s="126"/>
      <c r="B47" s="126" t="s">
        <v>213</v>
      </c>
      <c r="C47" s="57">
        <v>43</v>
      </c>
      <c r="D47" s="126">
        <v>5</v>
      </c>
      <c r="E47" s="326">
        <v>1420005007294</v>
      </c>
      <c r="F47" s="50" t="s">
        <v>158</v>
      </c>
      <c r="G47" s="50" t="s">
        <v>159</v>
      </c>
      <c r="H47" s="315">
        <v>20</v>
      </c>
      <c r="I47" s="316">
        <v>259</v>
      </c>
      <c r="J47" s="317">
        <v>23678703</v>
      </c>
      <c r="K47" s="24">
        <f t="shared" si="5"/>
        <v>91423.563706563713</v>
      </c>
      <c r="L47" s="318">
        <v>23773</v>
      </c>
      <c r="M47" s="259">
        <v>23678703</v>
      </c>
      <c r="N47" s="327">
        <f t="shared" si="0"/>
        <v>996.03344129895254</v>
      </c>
      <c r="O47" s="320"/>
      <c r="P47" s="137"/>
      <c r="Q47" s="335"/>
      <c r="R47" s="336"/>
      <c r="S47" s="330"/>
      <c r="T47" s="337"/>
      <c r="U47" s="336"/>
      <c r="V47" s="332"/>
      <c r="W47" s="335"/>
      <c r="X47" s="336"/>
      <c r="Y47" s="330"/>
      <c r="Z47" s="247"/>
      <c r="AA47" s="333"/>
    </row>
    <row r="48" spans="1:29" s="20" customFormat="1" ht="27" customHeight="1" x14ac:dyDescent="0.15">
      <c r="A48" s="126"/>
      <c r="B48" s="126" t="s">
        <v>213</v>
      </c>
      <c r="C48" s="57">
        <v>44</v>
      </c>
      <c r="D48" s="126">
        <v>5</v>
      </c>
      <c r="E48" s="326">
        <v>5420005002399</v>
      </c>
      <c r="F48" s="50" t="s">
        <v>160</v>
      </c>
      <c r="G48" s="50" t="s">
        <v>161</v>
      </c>
      <c r="H48" s="315">
        <v>18</v>
      </c>
      <c r="I48" s="316">
        <v>213</v>
      </c>
      <c r="J48" s="317">
        <v>18897889</v>
      </c>
      <c r="K48" s="24">
        <f t="shared" si="5"/>
        <v>88722.483568075113</v>
      </c>
      <c r="L48" s="318">
        <v>20471</v>
      </c>
      <c r="M48" s="259">
        <v>18897889</v>
      </c>
      <c r="N48" s="327">
        <f t="shared" si="0"/>
        <v>923.15416931268624</v>
      </c>
      <c r="O48" s="320"/>
      <c r="P48" s="137"/>
      <c r="Q48" s="328"/>
      <c r="R48" s="329"/>
      <c r="S48" s="330"/>
      <c r="T48" s="331"/>
      <c r="U48" s="329"/>
      <c r="V48" s="332"/>
      <c r="W48" s="328"/>
      <c r="X48" s="329"/>
      <c r="Y48" s="330"/>
      <c r="Z48" s="248" t="s">
        <v>204</v>
      </c>
      <c r="AA48" s="333">
        <v>1E-3</v>
      </c>
    </row>
    <row r="49" spans="1:27" s="20" customFormat="1" ht="27" customHeight="1" x14ac:dyDescent="0.15">
      <c r="A49" s="126"/>
      <c r="B49" s="126" t="s">
        <v>213</v>
      </c>
      <c r="C49" s="57">
        <v>45</v>
      </c>
      <c r="D49" s="126">
        <v>5</v>
      </c>
      <c r="E49" s="326">
        <v>5420005007101</v>
      </c>
      <c r="F49" s="50" t="s">
        <v>162</v>
      </c>
      <c r="G49" s="50" t="s">
        <v>163</v>
      </c>
      <c r="H49" s="315">
        <v>15</v>
      </c>
      <c r="I49" s="316">
        <v>169</v>
      </c>
      <c r="J49" s="317">
        <v>12137840</v>
      </c>
      <c r="K49" s="24">
        <f t="shared" si="5"/>
        <v>71821.538461538468</v>
      </c>
      <c r="L49" s="318">
        <v>12715</v>
      </c>
      <c r="M49" s="259">
        <v>12137840</v>
      </c>
      <c r="N49" s="327">
        <f t="shared" si="0"/>
        <v>954.60794337396771</v>
      </c>
      <c r="O49" s="320"/>
      <c r="P49" s="137"/>
      <c r="Q49" s="335" t="s">
        <v>204</v>
      </c>
      <c r="R49" s="336"/>
      <c r="S49" s="330">
        <v>0.13</v>
      </c>
      <c r="T49" s="337"/>
      <c r="U49" s="336"/>
      <c r="V49" s="332"/>
      <c r="W49" s="335"/>
      <c r="X49" s="336"/>
      <c r="Y49" s="330"/>
      <c r="Z49" s="247" t="s">
        <v>204</v>
      </c>
      <c r="AA49" s="333">
        <v>7.0000000000000007E-2</v>
      </c>
    </row>
    <row r="50" spans="1:27" s="20" customFormat="1" ht="27" customHeight="1" x14ac:dyDescent="0.15">
      <c r="A50" s="126"/>
      <c r="B50" s="126" t="s">
        <v>213</v>
      </c>
      <c r="C50" s="57">
        <v>46</v>
      </c>
      <c r="D50" s="126">
        <v>5</v>
      </c>
      <c r="E50" s="326">
        <v>9420005002180</v>
      </c>
      <c r="F50" s="50" t="s">
        <v>164</v>
      </c>
      <c r="G50" s="50" t="s">
        <v>165</v>
      </c>
      <c r="H50" s="315">
        <v>40</v>
      </c>
      <c r="I50" s="316">
        <v>517</v>
      </c>
      <c r="J50" s="317">
        <v>28559018</v>
      </c>
      <c r="K50" s="24">
        <f t="shared" si="5"/>
        <v>55239.880077369438</v>
      </c>
      <c r="L50" s="318">
        <v>30898</v>
      </c>
      <c r="M50" s="259">
        <v>28559018</v>
      </c>
      <c r="N50" s="327">
        <f t="shared" si="0"/>
        <v>924.2998899605152</v>
      </c>
      <c r="O50" s="320"/>
      <c r="P50" s="137"/>
      <c r="Q50" s="328"/>
      <c r="R50" s="329"/>
      <c r="S50" s="330"/>
      <c r="T50" s="331"/>
      <c r="U50" s="329"/>
      <c r="V50" s="332"/>
      <c r="W50" s="328"/>
      <c r="X50" s="329"/>
      <c r="Y50" s="330"/>
      <c r="Z50" s="248"/>
      <c r="AA50" s="333"/>
    </row>
    <row r="51" spans="1:27" s="20" customFormat="1" ht="27" customHeight="1" x14ac:dyDescent="0.15">
      <c r="A51" s="126"/>
      <c r="B51" s="126" t="s">
        <v>213</v>
      </c>
      <c r="C51" s="57">
        <v>47</v>
      </c>
      <c r="D51" s="126">
        <v>4</v>
      </c>
      <c r="E51" s="326">
        <v>4430001063809</v>
      </c>
      <c r="F51" s="50" t="s">
        <v>166</v>
      </c>
      <c r="G51" s="50" t="s">
        <v>167</v>
      </c>
      <c r="H51" s="315">
        <v>20</v>
      </c>
      <c r="I51" s="316"/>
      <c r="J51" s="317"/>
      <c r="K51" s="24">
        <f t="shared" si="5"/>
        <v>0</v>
      </c>
      <c r="L51" s="318"/>
      <c r="M51" s="259"/>
      <c r="N51" s="327">
        <f t="shared" si="0"/>
        <v>0</v>
      </c>
      <c r="O51" s="320"/>
      <c r="P51" s="137" t="s">
        <v>208</v>
      </c>
      <c r="Q51" s="335"/>
      <c r="R51" s="336"/>
      <c r="S51" s="330"/>
      <c r="T51" s="337"/>
      <c r="U51" s="336"/>
      <c r="V51" s="332"/>
      <c r="W51" s="335"/>
      <c r="X51" s="336"/>
      <c r="Y51" s="330"/>
      <c r="Z51" s="247"/>
      <c r="AA51" s="333"/>
    </row>
    <row r="52" spans="1:27" s="20" customFormat="1" ht="27" customHeight="1" x14ac:dyDescent="0.15">
      <c r="A52" s="126"/>
      <c r="B52" s="126" t="s">
        <v>213</v>
      </c>
      <c r="C52" s="57">
        <v>48</v>
      </c>
      <c r="D52" s="126">
        <v>4</v>
      </c>
      <c r="E52" s="326">
        <v>6420001015701</v>
      </c>
      <c r="F52" s="50" t="s">
        <v>168</v>
      </c>
      <c r="G52" s="50" t="s">
        <v>169</v>
      </c>
      <c r="H52" s="315">
        <v>20</v>
      </c>
      <c r="I52" s="316">
        <v>231</v>
      </c>
      <c r="J52" s="317">
        <v>20554167</v>
      </c>
      <c r="K52" s="24">
        <f t="shared" si="5"/>
        <v>88979.077922077922</v>
      </c>
      <c r="L52" s="318">
        <v>22248</v>
      </c>
      <c r="M52" s="259">
        <v>20554167</v>
      </c>
      <c r="N52" s="327">
        <f t="shared" si="0"/>
        <v>923.86583063646174</v>
      </c>
      <c r="O52" s="320"/>
      <c r="P52" s="137"/>
      <c r="Q52" s="328" t="s">
        <v>204</v>
      </c>
      <c r="R52" s="329"/>
      <c r="S52" s="338">
        <v>0.36699999999999999</v>
      </c>
      <c r="T52" s="331"/>
      <c r="U52" s="329"/>
      <c r="V52" s="339"/>
      <c r="W52" s="328"/>
      <c r="X52" s="329"/>
      <c r="Y52" s="338"/>
      <c r="Z52" s="248"/>
      <c r="AA52" s="333"/>
    </row>
    <row r="53" spans="1:27" s="20" customFormat="1" ht="27" customHeight="1" x14ac:dyDescent="0.15">
      <c r="A53" s="126"/>
      <c r="B53" s="126" t="s">
        <v>213</v>
      </c>
      <c r="C53" s="57">
        <v>49</v>
      </c>
      <c r="D53" s="126">
        <v>4</v>
      </c>
      <c r="E53" s="326">
        <v>8420001016061</v>
      </c>
      <c r="F53" s="50" t="s">
        <v>170</v>
      </c>
      <c r="G53" s="50" t="s">
        <v>171</v>
      </c>
      <c r="H53" s="315">
        <v>20</v>
      </c>
      <c r="I53" s="316">
        <v>133</v>
      </c>
      <c r="J53" s="317">
        <v>10668762</v>
      </c>
      <c r="K53" s="24">
        <f t="shared" si="5"/>
        <v>80216.255639097741</v>
      </c>
      <c r="L53" s="318">
        <v>11374.5</v>
      </c>
      <c r="M53" s="259">
        <v>10668762</v>
      </c>
      <c r="N53" s="327">
        <f t="shared" si="0"/>
        <v>937.95437162073063</v>
      </c>
      <c r="O53" s="320"/>
      <c r="P53" s="137"/>
      <c r="Q53" s="335"/>
      <c r="R53" s="336"/>
      <c r="S53" s="330"/>
      <c r="T53" s="337"/>
      <c r="U53" s="336"/>
      <c r="V53" s="332"/>
      <c r="W53" s="335"/>
      <c r="X53" s="336"/>
      <c r="Y53" s="330"/>
      <c r="Z53" s="247"/>
      <c r="AA53" s="333"/>
    </row>
    <row r="54" spans="1:27" s="20" customFormat="1" ht="27" customHeight="1" x14ac:dyDescent="0.15">
      <c r="A54" s="126"/>
      <c r="B54" s="126" t="s">
        <v>213</v>
      </c>
      <c r="C54" s="57">
        <v>50</v>
      </c>
      <c r="D54" s="126">
        <v>5</v>
      </c>
      <c r="E54" s="326">
        <v>4420005003472</v>
      </c>
      <c r="F54" s="50" t="s">
        <v>172</v>
      </c>
      <c r="G54" s="50" t="s">
        <v>173</v>
      </c>
      <c r="H54" s="315">
        <v>10</v>
      </c>
      <c r="I54" s="316">
        <v>147</v>
      </c>
      <c r="J54" s="317">
        <v>13742640</v>
      </c>
      <c r="K54" s="24">
        <f t="shared" si="5"/>
        <v>93487.346938775503</v>
      </c>
      <c r="L54" s="318">
        <v>14300.5</v>
      </c>
      <c r="M54" s="259">
        <v>13742640</v>
      </c>
      <c r="N54" s="327">
        <f t="shared" si="0"/>
        <v>960.99017516870038</v>
      </c>
      <c r="O54" s="320"/>
      <c r="P54" s="137"/>
      <c r="Q54" s="328"/>
      <c r="R54" s="329"/>
      <c r="S54" s="330"/>
      <c r="T54" s="331"/>
      <c r="U54" s="329"/>
      <c r="V54" s="332"/>
      <c r="W54" s="328"/>
      <c r="X54" s="329"/>
      <c r="Y54" s="330"/>
      <c r="Z54" s="248"/>
      <c r="AA54" s="333"/>
    </row>
    <row r="55" spans="1:27" s="20" customFormat="1" ht="27" customHeight="1" x14ac:dyDescent="0.15">
      <c r="A55" s="126"/>
      <c r="B55" s="126" t="s">
        <v>213</v>
      </c>
      <c r="C55" s="57">
        <v>51</v>
      </c>
      <c r="D55" s="126">
        <v>5</v>
      </c>
      <c r="E55" s="326">
        <v>5420005003455</v>
      </c>
      <c r="F55" s="50" t="s">
        <v>174</v>
      </c>
      <c r="G55" s="50" t="s">
        <v>175</v>
      </c>
      <c r="H55" s="315">
        <v>20</v>
      </c>
      <c r="I55" s="316">
        <v>327</v>
      </c>
      <c r="J55" s="317">
        <v>27362674</v>
      </c>
      <c r="K55" s="24">
        <f t="shared" si="5"/>
        <v>83677.902140672784</v>
      </c>
      <c r="L55" s="318">
        <v>29308</v>
      </c>
      <c r="M55" s="259">
        <v>27362674</v>
      </c>
      <c r="N55" s="327">
        <f t="shared" si="0"/>
        <v>933.62474409717481</v>
      </c>
      <c r="O55" s="320"/>
      <c r="P55" s="137"/>
      <c r="Q55" s="335"/>
      <c r="R55" s="336"/>
      <c r="S55" s="330"/>
      <c r="T55" s="337"/>
      <c r="U55" s="336"/>
      <c r="V55" s="332"/>
      <c r="W55" s="335"/>
      <c r="X55" s="336"/>
      <c r="Y55" s="330"/>
      <c r="Z55" s="247"/>
      <c r="AA55" s="333"/>
    </row>
    <row r="56" spans="1:27" s="20" customFormat="1" ht="27" customHeight="1" x14ac:dyDescent="0.15">
      <c r="A56" s="126"/>
      <c r="B56" s="126" t="s">
        <v>213</v>
      </c>
      <c r="C56" s="57">
        <v>52</v>
      </c>
      <c r="D56" s="126">
        <v>5</v>
      </c>
      <c r="E56" s="326">
        <v>1420005007121</v>
      </c>
      <c r="F56" s="50" t="s">
        <v>176</v>
      </c>
      <c r="G56" s="50" t="s">
        <v>177</v>
      </c>
      <c r="H56" s="315">
        <v>10</v>
      </c>
      <c r="I56" s="316">
        <v>36</v>
      </c>
      <c r="J56" s="317">
        <v>3585351</v>
      </c>
      <c r="K56" s="24">
        <f t="shared" si="5"/>
        <v>99593.083333333328</v>
      </c>
      <c r="L56" s="318">
        <v>3814.5</v>
      </c>
      <c r="M56" s="259">
        <v>3585351</v>
      </c>
      <c r="N56" s="327">
        <f t="shared" si="0"/>
        <v>939.92685804168309</v>
      </c>
      <c r="O56" s="320"/>
      <c r="P56" s="137"/>
      <c r="Q56" s="328" t="s">
        <v>204</v>
      </c>
      <c r="R56" s="329"/>
      <c r="S56" s="330">
        <v>0.29599999999999999</v>
      </c>
      <c r="T56" s="331"/>
      <c r="U56" s="329"/>
      <c r="V56" s="332"/>
      <c r="W56" s="328"/>
      <c r="X56" s="329"/>
      <c r="Y56" s="330"/>
      <c r="Z56" s="248"/>
      <c r="AA56" s="333"/>
    </row>
    <row r="57" spans="1:27" s="20" customFormat="1" ht="27" customHeight="1" x14ac:dyDescent="0.15">
      <c r="A57" s="126"/>
      <c r="B57" s="126" t="s">
        <v>213</v>
      </c>
      <c r="C57" s="57">
        <v>53</v>
      </c>
      <c r="D57" s="126">
        <v>4</v>
      </c>
      <c r="E57" s="326">
        <v>3420001007825</v>
      </c>
      <c r="F57" s="50" t="s">
        <v>178</v>
      </c>
      <c r="G57" s="50" t="s">
        <v>179</v>
      </c>
      <c r="H57" s="315">
        <v>20</v>
      </c>
      <c r="I57" s="316">
        <v>141</v>
      </c>
      <c r="J57" s="317">
        <v>14333655</v>
      </c>
      <c r="K57" s="24">
        <f t="shared" si="5"/>
        <v>101657.12765957447</v>
      </c>
      <c r="L57" s="318">
        <v>14485.25</v>
      </c>
      <c r="M57" s="259">
        <v>14333655</v>
      </c>
      <c r="N57" s="327">
        <f t="shared" si="0"/>
        <v>989.53452650109591</v>
      </c>
      <c r="O57" s="320"/>
      <c r="P57" s="137"/>
      <c r="Q57" s="335"/>
      <c r="R57" s="336"/>
      <c r="S57" s="330"/>
      <c r="T57" s="337"/>
      <c r="U57" s="336"/>
      <c r="V57" s="332"/>
      <c r="W57" s="335"/>
      <c r="X57" s="336"/>
      <c r="Y57" s="330"/>
      <c r="Z57" s="247"/>
      <c r="AA57" s="333"/>
    </row>
    <row r="58" spans="1:27" s="20" customFormat="1" ht="27" customHeight="1" x14ac:dyDescent="0.15">
      <c r="A58" s="126"/>
      <c r="B58" s="126" t="s">
        <v>213</v>
      </c>
      <c r="C58" s="57">
        <v>54</v>
      </c>
      <c r="D58" s="126">
        <v>4</v>
      </c>
      <c r="E58" s="326">
        <v>1420001014575</v>
      </c>
      <c r="F58" s="50" t="s">
        <v>180</v>
      </c>
      <c r="G58" s="50" t="s">
        <v>181</v>
      </c>
      <c r="H58" s="315">
        <v>20</v>
      </c>
      <c r="I58" s="316">
        <v>181</v>
      </c>
      <c r="J58" s="317">
        <v>16348552</v>
      </c>
      <c r="K58" s="24">
        <f t="shared" si="5"/>
        <v>90323.491712707182</v>
      </c>
      <c r="L58" s="318">
        <v>17119</v>
      </c>
      <c r="M58" s="259">
        <v>16348552</v>
      </c>
      <c r="N58" s="327">
        <f t="shared" si="0"/>
        <v>954.99456743968688</v>
      </c>
      <c r="O58" s="320"/>
      <c r="P58" s="137"/>
      <c r="Q58" s="328" t="s">
        <v>204</v>
      </c>
      <c r="R58" s="329"/>
      <c r="S58" s="330">
        <v>0.312</v>
      </c>
      <c r="T58" s="331"/>
      <c r="U58" s="329"/>
      <c r="V58" s="332"/>
      <c r="W58" s="328"/>
      <c r="X58" s="329"/>
      <c r="Y58" s="330"/>
      <c r="Z58" s="248"/>
      <c r="AA58" s="333"/>
    </row>
    <row r="59" spans="1:27" s="20" customFormat="1" ht="27" customHeight="1" x14ac:dyDescent="0.15">
      <c r="A59" s="126"/>
      <c r="B59" s="126" t="s">
        <v>213</v>
      </c>
      <c r="C59" s="57">
        <v>55</v>
      </c>
      <c r="D59" s="126">
        <v>4</v>
      </c>
      <c r="E59" s="326">
        <v>1420001014575</v>
      </c>
      <c r="F59" s="50" t="s">
        <v>180</v>
      </c>
      <c r="G59" s="50" t="s">
        <v>182</v>
      </c>
      <c r="H59" s="315">
        <v>20</v>
      </c>
      <c r="I59" s="316">
        <v>198</v>
      </c>
      <c r="J59" s="317">
        <v>11513651</v>
      </c>
      <c r="K59" s="24">
        <f t="shared" si="5"/>
        <v>58149.752525252523</v>
      </c>
      <c r="L59" s="318">
        <v>12282</v>
      </c>
      <c r="M59" s="259">
        <v>11513651</v>
      </c>
      <c r="N59" s="327">
        <f t="shared" si="0"/>
        <v>937.44105194593715</v>
      </c>
      <c r="O59" s="320"/>
      <c r="P59" s="137"/>
      <c r="Q59" s="335" t="s">
        <v>204</v>
      </c>
      <c r="R59" s="336"/>
      <c r="S59" s="330">
        <v>0.4304</v>
      </c>
      <c r="T59" s="337"/>
      <c r="U59" s="336"/>
      <c r="V59" s="332"/>
      <c r="W59" s="335"/>
      <c r="X59" s="336"/>
      <c r="Y59" s="330"/>
      <c r="Z59" s="247"/>
      <c r="AA59" s="333"/>
    </row>
    <row r="60" spans="1:27" s="20" customFormat="1" ht="27" customHeight="1" x14ac:dyDescent="0.15">
      <c r="A60" s="126"/>
      <c r="B60" s="126" t="s">
        <v>213</v>
      </c>
      <c r="C60" s="57">
        <v>56</v>
      </c>
      <c r="D60" s="126">
        <v>4</v>
      </c>
      <c r="E60" s="326">
        <v>2420001014517</v>
      </c>
      <c r="F60" s="50" t="s">
        <v>156</v>
      </c>
      <c r="G60" s="50" t="s">
        <v>183</v>
      </c>
      <c r="H60" s="315">
        <v>20</v>
      </c>
      <c r="I60" s="316">
        <v>432</v>
      </c>
      <c r="J60" s="317">
        <v>34469204</v>
      </c>
      <c r="K60" s="24">
        <f t="shared" si="5"/>
        <v>79789.824074074073</v>
      </c>
      <c r="L60" s="318">
        <v>37444.25</v>
      </c>
      <c r="M60" s="259">
        <v>34469204</v>
      </c>
      <c r="N60" s="327">
        <f t="shared" si="0"/>
        <v>920.54732034958636</v>
      </c>
      <c r="O60" s="320"/>
      <c r="P60" s="137"/>
      <c r="Q60" s="328"/>
      <c r="R60" s="329"/>
      <c r="S60" s="330"/>
      <c r="T60" s="331"/>
      <c r="U60" s="329"/>
      <c r="V60" s="332"/>
      <c r="W60" s="328"/>
      <c r="X60" s="329"/>
      <c r="Y60" s="330"/>
      <c r="Z60" s="248"/>
      <c r="AA60" s="333"/>
    </row>
    <row r="61" spans="1:27" s="20" customFormat="1" ht="27" customHeight="1" x14ac:dyDescent="0.15">
      <c r="A61" s="126"/>
      <c r="B61" s="126" t="s">
        <v>213</v>
      </c>
      <c r="C61" s="57">
        <v>57</v>
      </c>
      <c r="D61" s="126">
        <v>4</v>
      </c>
      <c r="E61" s="326">
        <v>2420001014517</v>
      </c>
      <c r="F61" s="50" t="s">
        <v>156</v>
      </c>
      <c r="G61" s="50" t="s">
        <v>184</v>
      </c>
      <c r="H61" s="315">
        <v>20</v>
      </c>
      <c r="I61" s="316">
        <v>283</v>
      </c>
      <c r="J61" s="317">
        <v>21904561</v>
      </c>
      <c r="K61" s="24">
        <f t="shared" si="5"/>
        <v>77401.275618374551</v>
      </c>
      <c r="L61" s="318">
        <v>23670.5</v>
      </c>
      <c r="M61" s="259">
        <v>21904561</v>
      </c>
      <c r="N61" s="327">
        <f t="shared" si="0"/>
        <v>925.39494307260088</v>
      </c>
      <c r="O61" s="320"/>
      <c r="P61" s="137"/>
      <c r="Q61" s="335"/>
      <c r="R61" s="336"/>
      <c r="S61" s="330"/>
      <c r="T61" s="337"/>
      <c r="U61" s="336"/>
      <c r="V61" s="332"/>
      <c r="W61" s="335"/>
      <c r="X61" s="336"/>
      <c r="Y61" s="330"/>
      <c r="Z61" s="247"/>
      <c r="AA61" s="333"/>
    </row>
    <row r="62" spans="1:27" s="20" customFormat="1" ht="27" customHeight="1" x14ac:dyDescent="0.15">
      <c r="A62" s="126"/>
      <c r="B62" s="126" t="s">
        <v>213</v>
      </c>
      <c r="C62" s="57">
        <v>58</v>
      </c>
      <c r="D62" s="126">
        <v>3</v>
      </c>
      <c r="E62" s="326">
        <v>2420005002765</v>
      </c>
      <c r="F62" s="50" t="s">
        <v>185</v>
      </c>
      <c r="G62" s="50" t="s">
        <v>186</v>
      </c>
      <c r="H62" s="315">
        <v>15</v>
      </c>
      <c r="I62" s="316">
        <v>110</v>
      </c>
      <c r="J62" s="317">
        <v>11816600</v>
      </c>
      <c r="K62" s="24">
        <f t="shared" si="5"/>
        <v>107423.63636363637</v>
      </c>
      <c r="L62" s="318">
        <v>13003</v>
      </c>
      <c r="M62" s="259">
        <v>11816600</v>
      </c>
      <c r="N62" s="327">
        <f t="shared" si="0"/>
        <v>908.75951703453052</v>
      </c>
      <c r="O62" s="320"/>
      <c r="P62" s="137"/>
      <c r="Q62" s="328"/>
      <c r="R62" s="329"/>
      <c r="S62" s="330"/>
      <c r="T62" s="331"/>
      <c r="U62" s="329"/>
      <c r="V62" s="332"/>
      <c r="W62" s="328"/>
      <c r="X62" s="329"/>
      <c r="Y62" s="330"/>
      <c r="Z62" s="248"/>
      <c r="AA62" s="333"/>
    </row>
    <row r="63" spans="1:27" s="20" customFormat="1" ht="27" customHeight="1" x14ac:dyDescent="0.15">
      <c r="A63" s="126"/>
      <c r="B63" s="126" t="s">
        <v>213</v>
      </c>
      <c r="C63" s="57">
        <v>59</v>
      </c>
      <c r="D63" s="126">
        <v>6</v>
      </c>
      <c r="E63" s="326">
        <v>9420005006669</v>
      </c>
      <c r="F63" s="50" t="s">
        <v>187</v>
      </c>
      <c r="G63" s="50" t="s">
        <v>188</v>
      </c>
      <c r="H63" s="315">
        <v>20</v>
      </c>
      <c r="I63" s="316">
        <v>167</v>
      </c>
      <c r="J63" s="317">
        <v>14073715</v>
      </c>
      <c r="K63" s="24">
        <f t="shared" si="5"/>
        <v>84273.742514970058</v>
      </c>
      <c r="L63" s="318">
        <v>14860.75</v>
      </c>
      <c r="M63" s="259">
        <v>14073715</v>
      </c>
      <c r="N63" s="327">
        <f t="shared" si="0"/>
        <v>947.03934861968605</v>
      </c>
      <c r="O63" s="320"/>
      <c r="P63" s="137"/>
      <c r="Q63" s="335" t="s">
        <v>204</v>
      </c>
      <c r="R63" s="336"/>
      <c r="S63" s="330">
        <v>0.45800000000000002</v>
      </c>
      <c r="T63" s="337"/>
      <c r="U63" s="336"/>
      <c r="V63" s="332"/>
      <c r="W63" s="335" t="s">
        <v>204</v>
      </c>
      <c r="X63" s="336"/>
      <c r="Y63" s="330">
        <v>0.54200000000000004</v>
      </c>
      <c r="Z63" s="247"/>
      <c r="AA63" s="333"/>
    </row>
    <row r="64" spans="1:27" s="20" customFormat="1" ht="27" customHeight="1" x14ac:dyDescent="0.15">
      <c r="A64" s="126"/>
      <c r="B64" s="126" t="s">
        <v>213</v>
      </c>
      <c r="C64" s="57">
        <v>60</v>
      </c>
      <c r="D64" s="126">
        <v>6</v>
      </c>
      <c r="E64" s="326">
        <v>8420005007255</v>
      </c>
      <c r="F64" s="50" t="s">
        <v>189</v>
      </c>
      <c r="G64" s="50" t="s">
        <v>190</v>
      </c>
      <c r="H64" s="315">
        <v>10</v>
      </c>
      <c r="I64" s="316">
        <v>45</v>
      </c>
      <c r="J64" s="317">
        <v>3024921</v>
      </c>
      <c r="K64" s="24">
        <f t="shared" si="5"/>
        <v>67220.46666666666</v>
      </c>
      <c r="L64" s="318">
        <v>3234.5</v>
      </c>
      <c r="M64" s="259">
        <v>3024921</v>
      </c>
      <c r="N64" s="327">
        <f t="shared" si="0"/>
        <v>935.20513216880511</v>
      </c>
      <c r="O64" s="320"/>
      <c r="P64" s="137"/>
      <c r="Q64" s="328"/>
      <c r="R64" s="329"/>
      <c r="S64" s="330"/>
      <c r="T64" s="331"/>
      <c r="U64" s="329"/>
      <c r="V64" s="332"/>
      <c r="W64" s="328"/>
      <c r="X64" s="329"/>
      <c r="Y64" s="330"/>
      <c r="Z64" s="248"/>
      <c r="AA64" s="333"/>
    </row>
    <row r="65" spans="1:27" s="20" customFormat="1" ht="27" customHeight="1" x14ac:dyDescent="0.15">
      <c r="A65" s="126"/>
      <c r="B65" s="126" t="s">
        <v>213</v>
      </c>
      <c r="C65" s="57">
        <v>61</v>
      </c>
      <c r="D65" s="126">
        <v>4</v>
      </c>
      <c r="E65" s="326">
        <v>3220001018149</v>
      </c>
      <c r="F65" s="50" t="s">
        <v>191</v>
      </c>
      <c r="G65" s="50" t="s">
        <v>192</v>
      </c>
      <c r="H65" s="315">
        <v>20</v>
      </c>
      <c r="I65" s="316">
        <v>339</v>
      </c>
      <c r="J65" s="317">
        <v>29241800</v>
      </c>
      <c r="K65" s="24">
        <f t="shared" si="5"/>
        <v>86258.997050147489</v>
      </c>
      <c r="L65" s="318">
        <v>30512</v>
      </c>
      <c r="M65" s="259">
        <v>29241800</v>
      </c>
      <c r="N65" s="327">
        <f t="shared" si="0"/>
        <v>958.37047718930262</v>
      </c>
      <c r="O65" s="320"/>
      <c r="P65" s="137"/>
      <c r="Q65" s="335"/>
      <c r="R65" s="336"/>
      <c r="S65" s="330"/>
      <c r="T65" s="337"/>
      <c r="U65" s="336"/>
      <c r="V65" s="332"/>
      <c r="W65" s="335"/>
      <c r="X65" s="336"/>
      <c r="Y65" s="330"/>
      <c r="Z65" s="247"/>
      <c r="AA65" s="333"/>
    </row>
    <row r="66" spans="1:27" s="20" customFormat="1" ht="27" customHeight="1" x14ac:dyDescent="0.15">
      <c r="A66" s="126"/>
      <c r="B66" s="126" t="s">
        <v>213</v>
      </c>
      <c r="C66" s="57">
        <v>62</v>
      </c>
      <c r="D66" s="126">
        <v>6</v>
      </c>
      <c r="E66" s="326">
        <v>5420005007588</v>
      </c>
      <c r="F66" s="50" t="s">
        <v>193</v>
      </c>
      <c r="G66" s="50" t="s">
        <v>194</v>
      </c>
      <c r="H66" s="315">
        <v>10</v>
      </c>
      <c r="I66" s="316">
        <v>44</v>
      </c>
      <c r="J66" s="317">
        <v>3435300</v>
      </c>
      <c r="K66" s="24">
        <f t="shared" si="5"/>
        <v>78075</v>
      </c>
      <c r="L66" s="318">
        <v>3578</v>
      </c>
      <c r="M66" s="259">
        <v>3435300</v>
      </c>
      <c r="N66" s="327">
        <f t="shared" si="0"/>
        <v>960.11738401341529</v>
      </c>
      <c r="O66" s="320"/>
      <c r="P66" s="137"/>
      <c r="Q66" s="328"/>
      <c r="R66" s="329"/>
      <c r="S66" s="330"/>
      <c r="T66" s="331"/>
      <c r="U66" s="329"/>
      <c r="V66" s="332"/>
      <c r="W66" s="328"/>
      <c r="X66" s="329"/>
      <c r="Y66" s="330"/>
      <c r="Z66" s="248"/>
      <c r="AA66" s="333"/>
    </row>
    <row r="67" spans="1:27" s="20" customFormat="1" ht="27" customHeight="1" x14ac:dyDescent="0.15">
      <c r="A67" s="126"/>
      <c r="B67" s="126" t="s">
        <v>213</v>
      </c>
      <c r="C67" s="57">
        <v>63</v>
      </c>
      <c r="D67" s="126">
        <v>5</v>
      </c>
      <c r="E67" s="326">
        <v>1420005007121</v>
      </c>
      <c r="F67" s="50" t="s">
        <v>195</v>
      </c>
      <c r="G67" s="50" t="s">
        <v>196</v>
      </c>
      <c r="H67" s="315">
        <v>10</v>
      </c>
      <c r="I67" s="316">
        <v>36</v>
      </c>
      <c r="J67" s="317">
        <v>3788405</v>
      </c>
      <c r="K67" s="24">
        <f>IF(AND(I67&gt;0,J67&gt;0),J67/I67,0)</f>
        <v>105233.47222222222</v>
      </c>
      <c r="L67" s="318">
        <v>3997</v>
      </c>
      <c r="M67" s="259">
        <v>3788405</v>
      </c>
      <c r="N67" s="327">
        <f>IF(AND(L67&gt;0,M67&gt;0),M67/L67,0)</f>
        <v>947.8121090818114</v>
      </c>
      <c r="O67" s="320"/>
      <c r="P67" s="137"/>
      <c r="Q67" s="328" t="s">
        <v>204</v>
      </c>
      <c r="R67" s="329"/>
      <c r="S67" s="330">
        <v>0.51</v>
      </c>
      <c r="T67" s="331"/>
      <c r="U67" s="329"/>
      <c r="V67" s="332"/>
      <c r="W67" s="328"/>
      <c r="X67" s="329"/>
      <c r="Y67" s="330"/>
      <c r="Z67" s="248"/>
      <c r="AA67" s="333"/>
    </row>
    <row r="68" spans="1:27" s="20" customFormat="1" ht="27" customHeight="1" x14ac:dyDescent="0.15">
      <c r="A68" s="126"/>
      <c r="B68" s="126" t="s">
        <v>213</v>
      </c>
      <c r="C68" s="57">
        <v>64</v>
      </c>
      <c r="D68" s="126">
        <v>4</v>
      </c>
      <c r="E68" s="326">
        <v>8420003001854</v>
      </c>
      <c r="F68" s="50" t="s">
        <v>197</v>
      </c>
      <c r="G68" s="141" t="s">
        <v>198</v>
      </c>
      <c r="H68" s="340">
        <v>10</v>
      </c>
      <c r="I68" s="341">
        <v>96</v>
      </c>
      <c r="J68" s="342">
        <v>8047797</v>
      </c>
      <c r="K68" s="133">
        <f t="shared" si="5"/>
        <v>83831.21875</v>
      </c>
      <c r="L68" s="343">
        <v>8454</v>
      </c>
      <c r="M68" s="344">
        <v>8047797</v>
      </c>
      <c r="N68" s="345">
        <f t="shared" si="0"/>
        <v>951.9513839602555</v>
      </c>
      <c r="O68" s="346"/>
      <c r="P68" s="147"/>
      <c r="Q68" s="335"/>
      <c r="R68" s="336"/>
      <c r="S68" s="347"/>
      <c r="T68" s="337"/>
      <c r="U68" s="336"/>
      <c r="V68" s="348"/>
      <c r="W68" s="335"/>
      <c r="X68" s="336"/>
      <c r="Y68" s="347"/>
      <c r="Z68" s="249" t="s">
        <v>204</v>
      </c>
      <c r="AA68" s="349">
        <v>0.125</v>
      </c>
    </row>
    <row r="69" spans="1:27" s="20" customFormat="1" ht="27" customHeight="1" x14ac:dyDescent="0.15">
      <c r="A69" s="126"/>
      <c r="B69" s="126" t="s">
        <v>213</v>
      </c>
      <c r="C69" s="57">
        <v>65</v>
      </c>
      <c r="D69" s="126">
        <v>4</v>
      </c>
      <c r="E69" s="326">
        <v>3420001017832</v>
      </c>
      <c r="F69" s="50" t="s">
        <v>199</v>
      </c>
      <c r="G69" s="141" t="s">
        <v>200</v>
      </c>
      <c r="H69" s="350">
        <v>20</v>
      </c>
      <c r="I69" s="351">
        <v>386</v>
      </c>
      <c r="J69" s="352">
        <v>29300885</v>
      </c>
      <c r="K69" s="24">
        <f t="shared" si="5"/>
        <v>75909.028497409323</v>
      </c>
      <c r="L69" s="353">
        <v>31626</v>
      </c>
      <c r="M69" s="354">
        <v>29300885</v>
      </c>
      <c r="N69" s="345">
        <f t="shared" si="0"/>
        <v>926.48090178966675</v>
      </c>
      <c r="O69" s="346"/>
      <c r="P69" s="147"/>
      <c r="Q69" s="335"/>
      <c r="R69" s="336"/>
      <c r="S69" s="347"/>
      <c r="T69" s="337"/>
      <c r="U69" s="336"/>
      <c r="V69" s="348"/>
      <c r="W69" s="335"/>
      <c r="X69" s="336"/>
      <c r="Y69" s="347"/>
      <c r="Z69" s="249"/>
      <c r="AA69" s="349"/>
    </row>
    <row r="70" spans="1:27" s="20" customFormat="1" ht="27" customHeight="1" x14ac:dyDescent="0.15">
      <c r="A70" s="126"/>
      <c r="B70" s="126" t="s">
        <v>213</v>
      </c>
      <c r="C70" s="57">
        <v>66</v>
      </c>
      <c r="D70" s="126">
        <v>5</v>
      </c>
      <c r="E70" s="326">
        <v>8420005005498</v>
      </c>
      <c r="F70" s="50" t="s">
        <v>201</v>
      </c>
      <c r="G70" s="141" t="s">
        <v>202</v>
      </c>
      <c r="H70" s="350">
        <v>10</v>
      </c>
      <c r="I70" s="351">
        <v>100</v>
      </c>
      <c r="J70" s="352">
        <v>10250486</v>
      </c>
      <c r="K70" s="24">
        <f t="shared" si="5"/>
        <v>102504.86</v>
      </c>
      <c r="L70" s="353">
        <v>10933.6</v>
      </c>
      <c r="M70" s="354">
        <v>10250486</v>
      </c>
      <c r="N70" s="345">
        <f t="shared" si="0"/>
        <v>937.52158483939411</v>
      </c>
      <c r="O70" s="346"/>
      <c r="P70" s="147"/>
      <c r="Q70" s="335"/>
      <c r="R70" s="336"/>
      <c r="S70" s="347"/>
      <c r="T70" s="337"/>
      <c r="U70" s="336"/>
      <c r="V70" s="348"/>
      <c r="W70" s="335"/>
      <c r="X70" s="336"/>
      <c r="Y70" s="347"/>
      <c r="Z70" s="249"/>
      <c r="AA70" s="349"/>
    </row>
    <row r="71" spans="1:27" s="4" customFormat="1" ht="27" customHeight="1" x14ac:dyDescent="0.15">
      <c r="A71" s="14"/>
      <c r="B71" s="126"/>
      <c r="C71" s="47"/>
      <c r="D71" s="118"/>
      <c r="E71" s="119"/>
      <c r="F71" s="140"/>
      <c r="G71" s="141"/>
      <c r="H71" s="130"/>
      <c r="I71" s="131"/>
      <c r="J71" s="132"/>
      <c r="K71" s="136">
        <f t="shared" si="5"/>
        <v>0</v>
      </c>
      <c r="L71" s="134"/>
      <c r="M71" s="135"/>
      <c r="N71" s="127">
        <f t="shared" si="0"/>
        <v>0</v>
      </c>
      <c r="O71" s="128"/>
      <c r="P71" s="147"/>
      <c r="Q71" s="235"/>
      <c r="R71" s="72"/>
      <c r="S71" s="237"/>
      <c r="T71" s="227"/>
      <c r="U71" s="72"/>
      <c r="V71" s="244"/>
      <c r="W71" s="235"/>
      <c r="X71" s="72"/>
      <c r="Y71" s="237"/>
      <c r="Z71" s="249"/>
      <c r="AA71" s="129"/>
    </row>
    <row r="72" spans="1:27" s="4" customFormat="1" ht="27" customHeight="1" thickBot="1" x14ac:dyDescent="0.2">
      <c r="A72" s="14"/>
      <c r="B72" s="41"/>
      <c r="C72" s="43"/>
      <c r="D72" s="46"/>
      <c r="E72" s="120"/>
      <c r="F72" s="142"/>
      <c r="G72" s="143"/>
      <c r="H72" s="25"/>
      <c r="I72" s="26"/>
      <c r="J72" s="27"/>
      <c r="K72" s="28">
        <f t="shared" ref="K72" si="6">IF(AND(I72&gt;0,J72&gt;0),J72/I72,0)</f>
        <v>0</v>
      </c>
      <c r="L72" s="108"/>
      <c r="M72" s="109"/>
      <c r="N72" s="110">
        <f t="shared" si="0"/>
        <v>0</v>
      </c>
      <c r="O72" s="251"/>
      <c r="P72" s="252"/>
      <c r="Q72" s="238"/>
      <c r="R72" s="73"/>
      <c r="S72" s="239"/>
      <c r="T72" s="228"/>
      <c r="U72" s="73"/>
      <c r="V72" s="245"/>
      <c r="W72" s="238"/>
      <c r="X72" s="73"/>
      <c r="Y72" s="239"/>
      <c r="Z72" s="250"/>
      <c r="AA72" s="125"/>
    </row>
    <row r="73" spans="1:27" s="4" customFormat="1" ht="15" customHeight="1" x14ac:dyDescent="0.15">
      <c r="A73" s="15"/>
      <c r="B73" s="20" t="s">
        <v>2</v>
      </c>
      <c r="C73" s="16"/>
      <c r="D73" s="31">
        <f>COUNTIF(D5:D72,1)</f>
        <v>0</v>
      </c>
      <c r="E73" s="122"/>
      <c r="F73" s="79"/>
      <c r="G73" s="16">
        <f>COUNTA(G5:G72)</f>
        <v>66</v>
      </c>
      <c r="H73" s="17">
        <f>SUM(H5:H72)</f>
        <v>1098</v>
      </c>
      <c r="I73" s="17">
        <f>SUM(I5:I72)</f>
        <v>11152</v>
      </c>
      <c r="J73" s="17">
        <f>SUM(J5:J72)</f>
        <v>934673801</v>
      </c>
      <c r="K73" s="19">
        <f>IF(AND(I73&gt;0,J73&gt;0),J73/I73,0)</f>
        <v>83812.213145624104</v>
      </c>
      <c r="L73" s="111">
        <f>SUM(L5:L72)</f>
        <v>980807.2699999999</v>
      </c>
      <c r="M73" s="111">
        <f>SUM(M5:M72)</f>
        <v>934673801</v>
      </c>
      <c r="N73" s="112">
        <f>IF(AND(L73&gt;0,M73&gt;0),M73/L73,0)</f>
        <v>952.96377748097245</v>
      </c>
      <c r="Q73" s="75"/>
      <c r="R73" s="74"/>
      <c r="T73" s="75"/>
      <c r="U73" s="74"/>
      <c r="W73" s="75"/>
      <c r="X73" s="74"/>
      <c r="AA73" s="75"/>
    </row>
    <row r="74" spans="1:27" s="4" customFormat="1" ht="15" customHeight="1" x14ac:dyDescent="0.15">
      <c r="A74" s="15"/>
      <c r="D74" s="31">
        <f>COUNTIF(D5:D72,2)</f>
        <v>16</v>
      </c>
      <c r="E74" s="122"/>
      <c r="F74" s="31"/>
      <c r="G74" s="32"/>
      <c r="H74" s="17"/>
      <c r="I74" s="17"/>
      <c r="J74" s="17"/>
      <c r="K74" s="18"/>
      <c r="L74" s="18"/>
      <c r="M74" s="18"/>
      <c r="N74" s="18"/>
    </row>
    <row r="75" spans="1:27" s="4" customFormat="1" ht="15" customHeight="1" x14ac:dyDescent="0.15">
      <c r="A75" s="15"/>
      <c r="D75" s="31">
        <f>COUNTIF(D5:D72,3)</f>
        <v>1</v>
      </c>
      <c r="E75" s="122"/>
      <c r="F75" s="31"/>
      <c r="G75" s="32"/>
      <c r="H75" s="17">
        <f>COUNTA(H5:H72)</f>
        <v>66</v>
      </c>
      <c r="I75" s="17"/>
      <c r="J75" s="17"/>
      <c r="K75" s="18"/>
      <c r="L75" s="18"/>
      <c r="M75" s="18"/>
      <c r="N75" s="18"/>
    </row>
    <row r="76" spans="1:27" s="4" customFormat="1" ht="15" customHeight="1" x14ac:dyDescent="0.15">
      <c r="A76" s="15"/>
      <c r="D76" s="31">
        <f>COUNTIF(D5:D72,4)</f>
        <v>32</v>
      </c>
      <c r="E76" s="122"/>
      <c r="F76" s="31"/>
      <c r="G76" s="32"/>
      <c r="H76" s="17"/>
      <c r="I76" s="17"/>
      <c r="J76" s="17"/>
      <c r="K76" s="18"/>
      <c r="L76" s="18"/>
      <c r="M76" s="18"/>
      <c r="N76" s="18"/>
    </row>
    <row r="77" spans="1:27" s="4" customFormat="1" ht="15" customHeight="1" x14ac:dyDescent="0.15">
      <c r="A77" s="15"/>
      <c r="D77" s="31">
        <f>COUNTIF(D5:D72,5)</f>
        <v>11</v>
      </c>
      <c r="E77" s="122"/>
      <c r="F77" s="31"/>
      <c r="G77" s="32"/>
      <c r="H77" s="17"/>
      <c r="I77" s="17"/>
      <c r="J77" s="17"/>
      <c r="K77" s="18"/>
      <c r="L77" s="18"/>
      <c r="M77" s="18"/>
      <c r="N77" s="18"/>
    </row>
    <row r="78" spans="1:27" s="4" customFormat="1" ht="15" customHeight="1" x14ac:dyDescent="0.15">
      <c r="A78" s="15"/>
      <c r="D78" s="31">
        <f>COUNTIF(D5:D72,6)</f>
        <v>6</v>
      </c>
      <c r="E78" s="122"/>
      <c r="F78" s="31"/>
      <c r="G78" s="32"/>
      <c r="H78" s="17"/>
      <c r="I78" s="17"/>
      <c r="J78" s="17"/>
      <c r="K78" s="18"/>
      <c r="L78" s="18"/>
      <c r="M78" s="18"/>
      <c r="N78" s="18"/>
    </row>
    <row r="79" spans="1:27" s="4" customFormat="1" ht="15" customHeight="1" x14ac:dyDescent="0.15">
      <c r="A79" s="15"/>
      <c r="D79" s="31"/>
      <c r="E79" s="122"/>
      <c r="F79" s="31"/>
      <c r="G79" s="16"/>
      <c r="H79" s="17"/>
      <c r="I79" s="17"/>
      <c r="J79" s="17"/>
      <c r="K79" s="18"/>
      <c r="L79" s="18"/>
      <c r="M79" s="18"/>
      <c r="N79" s="18"/>
    </row>
    <row r="80" spans="1:27" s="4" customFormat="1" ht="15" customHeight="1" x14ac:dyDescent="0.15">
      <c r="A80" s="15"/>
      <c r="D80" s="31"/>
      <c r="E80" s="122"/>
      <c r="F80" s="31"/>
      <c r="G80" s="16"/>
      <c r="H80" s="17"/>
      <c r="I80" s="17"/>
      <c r="J80" s="17"/>
      <c r="K80" s="18"/>
      <c r="L80" s="18"/>
      <c r="M80" s="18"/>
      <c r="N80" s="18"/>
    </row>
    <row r="81" spans="1:14" s="4" customFormat="1" ht="15" customHeight="1" x14ac:dyDescent="0.15">
      <c r="A81" s="15"/>
      <c r="D81" s="31"/>
      <c r="E81" s="122"/>
      <c r="F81" s="31"/>
      <c r="G81" s="16"/>
      <c r="H81" s="17"/>
      <c r="I81" s="17"/>
      <c r="J81" s="17"/>
      <c r="K81" s="18"/>
      <c r="L81" s="18"/>
      <c r="M81" s="18"/>
      <c r="N81" s="18"/>
    </row>
    <row r="82" spans="1:14" s="4" customFormat="1" ht="15" customHeight="1" x14ac:dyDescent="0.15">
      <c r="A82" s="15"/>
      <c r="E82" s="121"/>
      <c r="G82" s="16"/>
      <c r="H82" s="17"/>
      <c r="I82" s="17"/>
      <c r="J82" s="17"/>
      <c r="K82" s="18"/>
      <c r="L82" s="18"/>
      <c r="M82" s="18"/>
      <c r="N82" s="18"/>
    </row>
    <row r="83" spans="1:14" s="4" customFormat="1" ht="15" customHeight="1" x14ac:dyDescent="0.15">
      <c r="A83" s="15"/>
      <c r="E83" s="121"/>
      <c r="G83" s="16"/>
      <c r="H83" s="17"/>
      <c r="I83" s="17"/>
      <c r="J83" s="17"/>
      <c r="K83" s="18"/>
      <c r="L83" s="18"/>
      <c r="M83" s="18"/>
      <c r="N83" s="18"/>
    </row>
    <row r="84" spans="1:14" s="4" customFormat="1" ht="15" customHeight="1" x14ac:dyDescent="0.15">
      <c r="A84" s="15"/>
      <c r="E84" s="121"/>
      <c r="G84" s="16"/>
      <c r="H84" s="17"/>
      <c r="I84" s="17"/>
      <c r="J84" s="17"/>
      <c r="K84" s="18"/>
      <c r="L84" s="18"/>
      <c r="M84" s="18"/>
      <c r="N84" s="18"/>
    </row>
    <row r="85" spans="1:14" s="4" customFormat="1" ht="15" customHeight="1" x14ac:dyDescent="0.15">
      <c r="A85" s="15"/>
      <c r="E85" s="121"/>
      <c r="G85" s="16"/>
      <c r="H85" s="17"/>
      <c r="I85" s="17"/>
      <c r="J85" s="17"/>
      <c r="K85" s="18"/>
      <c r="L85" s="18"/>
      <c r="M85" s="18"/>
      <c r="N85" s="18"/>
    </row>
    <row r="86" spans="1:14" s="4" customFormat="1" ht="15" customHeight="1" x14ac:dyDescent="0.15">
      <c r="A86" s="15"/>
      <c r="E86" s="121"/>
      <c r="G86" s="16"/>
      <c r="H86" s="17"/>
      <c r="I86" s="17"/>
      <c r="J86" s="17"/>
      <c r="K86" s="18"/>
      <c r="L86" s="18"/>
      <c r="M86" s="18"/>
      <c r="N86" s="18"/>
    </row>
    <row r="87" spans="1:14" s="4" customFormat="1" ht="15" customHeight="1" x14ac:dyDescent="0.15">
      <c r="A87" s="15"/>
      <c r="E87" s="121"/>
      <c r="G87" s="16"/>
      <c r="H87" s="17"/>
      <c r="I87" s="17"/>
      <c r="J87" s="17"/>
      <c r="K87" s="18"/>
      <c r="L87" s="18"/>
      <c r="M87" s="18"/>
      <c r="N87" s="18"/>
    </row>
    <row r="88" spans="1:14" s="4" customFormat="1" ht="15" customHeight="1" x14ac:dyDescent="0.15">
      <c r="A88" s="15"/>
      <c r="E88" s="121"/>
      <c r="G88" s="16"/>
      <c r="H88" s="17"/>
      <c r="I88" s="17"/>
      <c r="J88" s="17"/>
      <c r="K88" s="18"/>
      <c r="L88" s="18"/>
      <c r="M88" s="18"/>
      <c r="N88" s="18"/>
    </row>
    <row r="89" spans="1:14" s="4" customFormat="1" ht="15" customHeight="1" x14ac:dyDescent="0.15">
      <c r="A89" s="15"/>
      <c r="E89" s="121"/>
      <c r="G89" s="16"/>
      <c r="H89" s="17"/>
      <c r="I89" s="17"/>
      <c r="J89" s="17"/>
      <c r="K89" s="18"/>
      <c r="L89" s="18"/>
      <c r="M89" s="18"/>
      <c r="N89" s="18"/>
    </row>
    <row r="90" spans="1:14" s="4" customFormat="1" ht="15" customHeight="1" x14ac:dyDescent="0.15">
      <c r="A90" s="15"/>
      <c r="E90" s="121"/>
      <c r="G90" s="16"/>
      <c r="H90" s="17"/>
      <c r="I90" s="17"/>
      <c r="J90" s="17"/>
      <c r="K90" s="18"/>
      <c r="L90" s="18"/>
      <c r="M90" s="18"/>
      <c r="N90" s="18"/>
    </row>
    <row r="91" spans="1:14" s="4" customFormat="1" ht="15" customHeight="1" x14ac:dyDescent="0.15">
      <c r="A91" s="15"/>
      <c r="E91" s="121"/>
      <c r="G91" s="16"/>
      <c r="H91" s="17"/>
      <c r="I91" s="17"/>
      <c r="J91" s="17"/>
      <c r="K91" s="18"/>
      <c r="L91" s="18"/>
      <c r="M91" s="18"/>
      <c r="N91" s="18"/>
    </row>
    <row r="92" spans="1:14" s="4" customFormat="1" ht="15" customHeight="1" x14ac:dyDescent="0.15">
      <c r="A92" s="15"/>
      <c r="E92" s="121"/>
      <c r="G92" s="16"/>
      <c r="H92" s="17"/>
      <c r="I92" s="17"/>
      <c r="J92" s="17"/>
      <c r="K92" s="18"/>
      <c r="L92" s="18"/>
      <c r="M92" s="18"/>
      <c r="N92" s="18"/>
    </row>
    <row r="93" spans="1:14" s="4" customFormat="1" ht="15" customHeight="1" x14ac:dyDescent="0.15">
      <c r="A93" s="15"/>
      <c r="E93" s="121"/>
      <c r="G93" s="16"/>
      <c r="H93" s="17"/>
      <c r="I93" s="17"/>
      <c r="J93" s="17"/>
      <c r="K93" s="18"/>
      <c r="L93" s="18"/>
      <c r="M93" s="18"/>
      <c r="N93" s="18"/>
    </row>
    <row r="94" spans="1:14" s="4" customFormat="1" ht="15" customHeight="1" x14ac:dyDescent="0.15">
      <c r="A94" s="15"/>
      <c r="E94" s="121"/>
      <c r="G94" s="16"/>
      <c r="H94" s="17"/>
      <c r="I94" s="17"/>
      <c r="J94" s="17"/>
      <c r="K94" s="18"/>
      <c r="L94" s="18"/>
      <c r="M94" s="18"/>
      <c r="N94" s="18"/>
    </row>
    <row r="95" spans="1:14" s="4" customFormat="1" ht="15" customHeight="1" x14ac:dyDescent="0.15">
      <c r="A95" s="15"/>
      <c r="E95" s="121"/>
      <c r="G95" s="16"/>
      <c r="H95" s="17"/>
      <c r="I95" s="17"/>
      <c r="J95" s="17"/>
      <c r="K95" s="18"/>
      <c r="L95" s="18"/>
      <c r="M95" s="18"/>
      <c r="N95" s="18"/>
    </row>
    <row r="96" spans="1:14" s="4" customFormat="1" ht="15" customHeight="1" x14ac:dyDescent="0.15">
      <c r="A96" s="15"/>
      <c r="E96" s="121"/>
      <c r="G96" s="16"/>
      <c r="H96" s="17"/>
      <c r="I96" s="17"/>
      <c r="J96" s="17"/>
      <c r="K96" s="18"/>
      <c r="L96" s="18"/>
      <c r="M96" s="18"/>
      <c r="N96" s="18"/>
    </row>
    <row r="97" spans="1:14" s="4" customFormat="1" ht="15" customHeight="1" x14ac:dyDescent="0.15">
      <c r="A97" s="15"/>
      <c r="E97" s="121"/>
      <c r="G97" s="16"/>
      <c r="H97" s="17"/>
      <c r="I97" s="17"/>
      <c r="J97" s="17"/>
      <c r="K97" s="18"/>
      <c r="L97" s="18"/>
      <c r="M97" s="18"/>
      <c r="N97" s="18"/>
    </row>
    <row r="98" spans="1:14" s="4" customFormat="1" ht="15" customHeight="1" x14ac:dyDescent="0.15">
      <c r="A98" s="15"/>
      <c r="E98" s="121"/>
      <c r="G98" s="16"/>
      <c r="H98" s="17"/>
      <c r="I98" s="17"/>
      <c r="J98" s="17"/>
      <c r="K98" s="18"/>
      <c r="L98" s="18"/>
      <c r="M98" s="18"/>
      <c r="N98" s="18"/>
    </row>
    <row r="99" spans="1:14" s="4" customFormat="1" ht="15" customHeight="1" x14ac:dyDescent="0.15">
      <c r="A99" s="15"/>
      <c r="E99" s="121"/>
      <c r="G99" s="16"/>
      <c r="H99" s="17"/>
      <c r="I99" s="17"/>
      <c r="J99" s="17"/>
      <c r="K99" s="18"/>
      <c r="L99" s="18"/>
      <c r="M99" s="18"/>
      <c r="N99" s="18"/>
    </row>
    <row r="100" spans="1:14" s="4" customFormat="1" ht="15" customHeight="1" x14ac:dyDescent="0.15">
      <c r="A100" s="15"/>
      <c r="E100" s="121"/>
      <c r="G100" s="16"/>
      <c r="H100" s="17"/>
      <c r="I100" s="17"/>
      <c r="J100" s="17"/>
      <c r="K100" s="18"/>
      <c r="L100" s="18"/>
      <c r="M100" s="18"/>
      <c r="N100" s="18"/>
    </row>
    <row r="101" spans="1:14" s="4" customFormat="1" ht="15" customHeight="1" x14ac:dyDescent="0.15">
      <c r="A101" s="15"/>
      <c r="E101" s="121"/>
      <c r="G101" s="16"/>
      <c r="H101" s="17"/>
      <c r="I101" s="17"/>
      <c r="J101" s="17"/>
      <c r="K101" s="18"/>
      <c r="L101" s="18"/>
      <c r="M101" s="18"/>
      <c r="N101" s="18"/>
    </row>
    <row r="102" spans="1:14" s="4" customFormat="1" ht="15" customHeight="1" x14ac:dyDescent="0.15">
      <c r="A102" s="15"/>
      <c r="E102" s="121"/>
      <c r="G102" s="16"/>
      <c r="H102" s="17"/>
      <c r="I102" s="17"/>
      <c r="J102" s="17"/>
      <c r="K102" s="18"/>
      <c r="L102" s="18"/>
      <c r="M102" s="18"/>
      <c r="N102" s="18"/>
    </row>
    <row r="103" spans="1:14" s="4" customFormat="1" ht="15" customHeight="1" x14ac:dyDescent="0.15">
      <c r="A103" s="15"/>
      <c r="E103" s="121"/>
      <c r="G103" s="16"/>
      <c r="H103" s="17"/>
      <c r="I103" s="17"/>
      <c r="J103" s="17"/>
      <c r="K103" s="18"/>
      <c r="L103" s="18"/>
      <c r="M103" s="18"/>
      <c r="N103" s="18"/>
    </row>
    <row r="104" spans="1:14" s="4" customFormat="1" ht="15" customHeight="1" x14ac:dyDescent="0.15">
      <c r="A104" s="15"/>
      <c r="E104" s="121"/>
      <c r="G104" s="16"/>
      <c r="H104" s="17"/>
      <c r="I104" s="17"/>
      <c r="J104" s="17"/>
      <c r="K104" s="18"/>
      <c r="L104" s="18"/>
      <c r="M104" s="18"/>
      <c r="N104" s="18"/>
    </row>
    <row r="105" spans="1:14" s="4" customFormat="1" ht="15" customHeight="1" x14ac:dyDescent="0.15">
      <c r="A105" s="15"/>
      <c r="E105" s="121"/>
      <c r="G105" s="16"/>
      <c r="H105" s="17"/>
      <c r="I105" s="17"/>
      <c r="J105" s="17"/>
      <c r="K105" s="18"/>
      <c r="L105" s="18"/>
      <c r="M105" s="18"/>
      <c r="N105" s="18"/>
    </row>
    <row r="106" spans="1:14" s="4" customFormat="1" ht="15" customHeight="1" x14ac:dyDescent="0.15">
      <c r="A106" s="15"/>
      <c r="E106" s="121"/>
      <c r="G106" s="16"/>
      <c r="H106" s="17"/>
      <c r="I106" s="17"/>
      <c r="J106" s="17"/>
      <c r="K106" s="18"/>
      <c r="L106" s="18"/>
      <c r="M106" s="18"/>
      <c r="N106" s="18"/>
    </row>
    <row r="107" spans="1:14" s="4" customFormat="1" ht="15" customHeight="1" x14ac:dyDescent="0.15">
      <c r="A107" s="15"/>
      <c r="E107" s="121"/>
      <c r="G107" s="16"/>
      <c r="H107" s="17"/>
      <c r="I107" s="17"/>
      <c r="J107" s="17"/>
      <c r="K107" s="18"/>
      <c r="L107" s="18"/>
      <c r="M107" s="18"/>
      <c r="N107" s="18"/>
    </row>
    <row r="108" spans="1:14" s="4" customFormat="1" ht="15" customHeight="1" x14ac:dyDescent="0.15">
      <c r="A108" s="15"/>
      <c r="E108" s="121"/>
      <c r="G108" s="16"/>
      <c r="H108" s="17"/>
      <c r="I108" s="17"/>
      <c r="J108" s="17"/>
      <c r="K108" s="18"/>
      <c r="L108" s="18"/>
      <c r="M108" s="18"/>
      <c r="N108" s="18"/>
    </row>
    <row r="109" spans="1:14" s="4" customFormat="1" ht="15" customHeight="1" x14ac:dyDescent="0.15">
      <c r="A109" s="15"/>
      <c r="E109" s="121"/>
      <c r="G109" s="16"/>
      <c r="H109" s="17"/>
      <c r="I109" s="17"/>
      <c r="J109" s="17"/>
      <c r="K109" s="18"/>
      <c r="L109" s="18"/>
      <c r="M109" s="18"/>
      <c r="N109" s="18"/>
    </row>
    <row r="110" spans="1:14" s="4" customFormat="1" ht="15" customHeight="1" x14ac:dyDescent="0.15">
      <c r="A110" s="15"/>
      <c r="E110" s="121"/>
      <c r="G110" s="16"/>
      <c r="H110" s="17"/>
      <c r="I110" s="17"/>
      <c r="J110" s="17"/>
      <c r="K110" s="18"/>
      <c r="L110" s="18"/>
      <c r="M110" s="18"/>
      <c r="N110" s="18"/>
    </row>
    <row r="111" spans="1:14" s="4" customFormat="1" ht="15" customHeight="1" x14ac:dyDescent="0.15">
      <c r="A111" s="15"/>
      <c r="E111" s="121"/>
      <c r="G111" s="16"/>
      <c r="H111" s="17"/>
      <c r="I111" s="17"/>
      <c r="J111" s="17"/>
      <c r="K111" s="18"/>
      <c r="L111" s="18"/>
      <c r="M111" s="18"/>
      <c r="N111" s="18"/>
    </row>
    <row r="112" spans="1:14" s="4" customFormat="1" ht="15" customHeight="1" x14ac:dyDescent="0.15">
      <c r="A112" s="15"/>
      <c r="E112" s="121"/>
      <c r="G112" s="16"/>
      <c r="H112" s="17"/>
      <c r="I112" s="17"/>
      <c r="J112" s="17"/>
      <c r="K112" s="18"/>
      <c r="L112" s="18"/>
      <c r="M112" s="18"/>
      <c r="N112" s="18"/>
    </row>
    <row r="113" spans="1:14" s="4" customFormat="1" ht="15" customHeight="1" x14ac:dyDescent="0.15">
      <c r="A113" s="15"/>
      <c r="E113" s="121"/>
      <c r="G113" s="16"/>
      <c r="H113" s="17"/>
      <c r="I113" s="17"/>
      <c r="J113" s="17"/>
      <c r="K113" s="18"/>
      <c r="L113" s="18"/>
      <c r="M113" s="18"/>
      <c r="N113" s="18"/>
    </row>
    <row r="114" spans="1:14" s="4" customFormat="1" ht="15" customHeight="1" x14ac:dyDescent="0.15">
      <c r="A114" s="15"/>
      <c r="E114" s="121"/>
      <c r="G114" s="16"/>
      <c r="H114" s="17"/>
      <c r="I114" s="17"/>
      <c r="J114" s="17"/>
      <c r="K114" s="18"/>
      <c r="L114" s="18"/>
      <c r="M114" s="18"/>
      <c r="N114" s="18"/>
    </row>
    <row r="115" spans="1:14" s="4" customFormat="1" ht="15" customHeight="1" x14ac:dyDescent="0.15">
      <c r="A115" s="15"/>
      <c r="E115" s="121"/>
      <c r="G115" s="16"/>
      <c r="H115" s="17"/>
      <c r="I115" s="17"/>
      <c r="J115" s="17"/>
      <c r="K115" s="18"/>
      <c r="L115" s="18"/>
      <c r="M115" s="18"/>
      <c r="N115" s="18"/>
    </row>
    <row r="116" spans="1:14" s="4" customFormat="1" ht="15" customHeight="1" x14ac:dyDescent="0.15">
      <c r="A116" s="15"/>
      <c r="E116" s="121"/>
      <c r="G116" s="16"/>
      <c r="H116" s="17"/>
      <c r="I116" s="17"/>
      <c r="J116" s="17"/>
      <c r="K116" s="18"/>
      <c r="L116" s="18"/>
      <c r="M116" s="18"/>
      <c r="N116" s="18"/>
    </row>
    <row r="117" spans="1:14" s="4" customFormat="1" ht="15" customHeight="1" x14ac:dyDescent="0.15">
      <c r="A117" s="15"/>
      <c r="E117" s="121"/>
      <c r="G117" s="16"/>
      <c r="H117" s="17"/>
      <c r="I117" s="17"/>
      <c r="J117" s="17"/>
      <c r="K117" s="18"/>
      <c r="L117" s="18"/>
      <c r="M117" s="18"/>
      <c r="N117" s="18"/>
    </row>
    <row r="118" spans="1:14" s="4" customFormat="1" ht="15" customHeight="1" x14ac:dyDescent="0.15">
      <c r="A118" s="15"/>
      <c r="E118" s="121"/>
      <c r="G118" s="16"/>
      <c r="H118" s="17"/>
      <c r="I118" s="17"/>
      <c r="J118" s="17"/>
      <c r="K118" s="18"/>
      <c r="L118" s="18"/>
      <c r="M118" s="18"/>
      <c r="N118" s="18"/>
    </row>
    <row r="119" spans="1:14" s="4" customFormat="1" ht="15" customHeight="1" x14ac:dyDescent="0.15">
      <c r="A119" s="15"/>
      <c r="E119" s="121"/>
      <c r="G119" s="16"/>
      <c r="H119" s="17"/>
      <c r="I119" s="17"/>
      <c r="J119" s="17"/>
      <c r="K119" s="18"/>
      <c r="L119" s="18"/>
      <c r="M119" s="18"/>
      <c r="N119" s="18"/>
    </row>
    <row r="120" spans="1:14" s="4" customFormat="1" ht="15" customHeight="1" x14ac:dyDescent="0.15">
      <c r="A120" s="15"/>
      <c r="E120" s="121"/>
      <c r="G120" s="16"/>
      <c r="H120" s="17"/>
      <c r="I120" s="17"/>
      <c r="J120" s="17"/>
      <c r="K120" s="18"/>
      <c r="L120" s="18"/>
      <c r="M120" s="18"/>
      <c r="N120" s="18"/>
    </row>
    <row r="121" spans="1:14" s="4" customFormat="1" ht="15" customHeight="1" x14ac:dyDescent="0.15">
      <c r="A121" s="15"/>
      <c r="E121" s="121"/>
      <c r="G121" s="16"/>
      <c r="H121" s="17"/>
      <c r="I121" s="17"/>
      <c r="J121" s="17"/>
      <c r="K121" s="18"/>
      <c r="L121" s="18"/>
      <c r="M121" s="18"/>
      <c r="N121" s="18"/>
    </row>
    <row r="122" spans="1:14" s="4" customFormat="1" ht="15" customHeight="1" x14ac:dyDescent="0.15">
      <c r="A122" s="15"/>
      <c r="E122" s="121"/>
      <c r="G122" s="16"/>
      <c r="H122" s="17"/>
      <c r="I122" s="17"/>
      <c r="J122" s="17"/>
      <c r="K122" s="18"/>
      <c r="L122" s="18"/>
      <c r="M122" s="18"/>
      <c r="N122" s="18"/>
    </row>
    <row r="123" spans="1:14" s="4" customFormat="1" ht="15" customHeight="1" x14ac:dyDescent="0.15">
      <c r="A123" s="15"/>
      <c r="E123" s="121"/>
      <c r="G123" s="16"/>
      <c r="H123" s="17"/>
      <c r="I123" s="17"/>
      <c r="J123" s="17"/>
      <c r="K123" s="18"/>
      <c r="L123" s="18"/>
      <c r="M123" s="18"/>
      <c r="N123" s="18"/>
    </row>
    <row r="124" spans="1:14" s="4" customFormat="1" ht="15" customHeight="1" x14ac:dyDescent="0.15">
      <c r="A124" s="15"/>
      <c r="E124" s="121"/>
      <c r="G124" s="16"/>
      <c r="H124" s="17"/>
      <c r="I124" s="17"/>
      <c r="J124" s="17"/>
      <c r="K124" s="18"/>
      <c r="L124" s="18"/>
      <c r="M124" s="18"/>
      <c r="N124" s="18"/>
    </row>
    <row r="125" spans="1:14" s="4" customFormat="1" ht="15" customHeight="1" x14ac:dyDescent="0.15">
      <c r="A125" s="15"/>
      <c r="E125" s="121"/>
      <c r="G125" s="16"/>
      <c r="H125" s="17"/>
      <c r="I125" s="17"/>
      <c r="J125" s="17"/>
      <c r="K125" s="18"/>
      <c r="L125" s="18"/>
      <c r="M125" s="18"/>
      <c r="N125" s="18"/>
    </row>
    <row r="126" spans="1:14" s="4" customFormat="1" ht="15" customHeight="1" x14ac:dyDescent="0.15">
      <c r="A126" s="15"/>
      <c r="E126" s="121"/>
      <c r="G126" s="16"/>
      <c r="H126" s="17"/>
      <c r="I126" s="17"/>
      <c r="J126" s="17"/>
      <c r="K126" s="18"/>
      <c r="L126" s="18"/>
      <c r="M126" s="18"/>
      <c r="N126" s="18"/>
    </row>
    <row r="127" spans="1:14" s="4" customFormat="1" ht="15" customHeight="1" x14ac:dyDescent="0.15">
      <c r="A127" s="15"/>
      <c r="E127" s="121"/>
      <c r="G127" s="16"/>
      <c r="H127" s="17"/>
      <c r="I127" s="17"/>
      <c r="J127" s="17"/>
      <c r="K127" s="18"/>
      <c r="L127" s="18"/>
      <c r="M127" s="18"/>
      <c r="N127" s="18"/>
    </row>
    <row r="128" spans="1:14" s="4" customFormat="1" ht="15" customHeight="1" x14ac:dyDescent="0.15">
      <c r="A128" s="15"/>
      <c r="E128" s="121"/>
      <c r="G128" s="16"/>
      <c r="H128" s="17"/>
      <c r="I128" s="17"/>
      <c r="J128" s="17"/>
      <c r="K128" s="18"/>
      <c r="L128" s="18"/>
      <c r="M128" s="18"/>
      <c r="N128" s="18"/>
    </row>
    <row r="129" spans="1:14" s="4" customFormat="1" ht="15" customHeight="1" x14ac:dyDescent="0.15">
      <c r="A129" s="15"/>
      <c r="E129" s="121"/>
      <c r="G129" s="16"/>
      <c r="H129" s="17"/>
      <c r="I129" s="17"/>
      <c r="J129" s="17"/>
      <c r="K129" s="18"/>
      <c r="L129" s="18"/>
      <c r="M129" s="18"/>
      <c r="N129" s="18"/>
    </row>
    <row r="130" spans="1:14" s="4" customFormat="1" ht="15" customHeight="1" x14ac:dyDescent="0.15">
      <c r="A130" s="15"/>
      <c r="E130" s="121"/>
      <c r="G130" s="16"/>
      <c r="H130" s="17"/>
      <c r="I130" s="17"/>
      <c r="J130" s="17"/>
      <c r="K130" s="18"/>
      <c r="L130" s="18"/>
      <c r="M130" s="18"/>
      <c r="N130" s="18"/>
    </row>
    <row r="131" spans="1:14" s="4" customFormat="1" ht="15" customHeight="1" x14ac:dyDescent="0.15">
      <c r="A131" s="15"/>
      <c r="E131" s="121"/>
      <c r="G131" s="16"/>
      <c r="H131" s="17"/>
      <c r="I131" s="17"/>
      <c r="J131" s="17"/>
      <c r="K131" s="18"/>
      <c r="L131" s="18"/>
      <c r="M131" s="18"/>
      <c r="N131" s="18"/>
    </row>
    <row r="132" spans="1:14" s="4" customFormat="1" ht="15" customHeight="1" x14ac:dyDescent="0.15">
      <c r="A132" s="15"/>
      <c r="E132" s="121"/>
      <c r="G132" s="16"/>
      <c r="H132" s="17"/>
      <c r="I132" s="17"/>
      <c r="J132" s="17"/>
      <c r="K132" s="18"/>
      <c r="L132" s="18"/>
      <c r="M132" s="18"/>
      <c r="N132" s="18"/>
    </row>
    <row r="133" spans="1:14" s="4" customFormat="1" ht="15" customHeight="1" x14ac:dyDescent="0.15">
      <c r="A133" s="15"/>
      <c r="E133" s="121"/>
      <c r="G133" s="16"/>
      <c r="H133" s="17"/>
      <c r="I133" s="17"/>
      <c r="J133" s="17"/>
      <c r="K133" s="18"/>
      <c r="L133" s="18"/>
      <c r="M133" s="18"/>
      <c r="N133" s="18"/>
    </row>
    <row r="134" spans="1:14" s="4" customFormat="1" ht="15" customHeight="1" x14ac:dyDescent="0.15">
      <c r="A134" s="15"/>
      <c r="E134" s="121"/>
      <c r="G134" s="16"/>
      <c r="H134" s="17"/>
      <c r="I134" s="17"/>
      <c r="J134" s="17"/>
      <c r="K134" s="18"/>
      <c r="L134" s="18"/>
      <c r="M134" s="18"/>
      <c r="N134" s="18"/>
    </row>
    <row r="135" spans="1:14" s="4" customFormat="1" ht="15" customHeight="1" x14ac:dyDescent="0.15">
      <c r="A135" s="15"/>
      <c r="E135" s="121"/>
      <c r="G135" s="16"/>
      <c r="H135" s="17"/>
      <c r="I135" s="17"/>
      <c r="J135" s="17"/>
      <c r="K135" s="18"/>
      <c r="L135" s="18"/>
      <c r="M135" s="18"/>
      <c r="N135" s="18"/>
    </row>
    <row r="136" spans="1:14" s="4" customFormat="1" ht="15" customHeight="1" x14ac:dyDescent="0.15">
      <c r="A136" s="15"/>
      <c r="E136" s="121"/>
      <c r="G136" s="16"/>
      <c r="H136" s="17"/>
      <c r="I136" s="17"/>
      <c r="J136" s="17"/>
      <c r="K136" s="18"/>
      <c r="L136" s="18"/>
      <c r="M136" s="18"/>
      <c r="N136" s="18"/>
    </row>
    <row r="137" spans="1:14" s="4" customFormat="1" ht="15" customHeight="1" x14ac:dyDescent="0.15">
      <c r="A137" s="15"/>
      <c r="E137" s="121"/>
      <c r="G137" s="16"/>
      <c r="H137" s="17"/>
      <c r="I137" s="17"/>
      <c r="J137" s="17"/>
      <c r="K137" s="18"/>
      <c r="L137" s="18"/>
      <c r="M137" s="18"/>
      <c r="N137" s="18"/>
    </row>
    <row r="138" spans="1:14" s="4" customFormat="1" ht="15" customHeight="1" x14ac:dyDescent="0.15">
      <c r="A138" s="15"/>
      <c r="E138" s="121"/>
      <c r="G138" s="16"/>
      <c r="H138" s="17"/>
      <c r="I138" s="17"/>
      <c r="J138" s="17"/>
      <c r="K138" s="18"/>
      <c r="L138" s="18"/>
      <c r="M138" s="18"/>
      <c r="N138" s="18"/>
    </row>
    <row r="139" spans="1:14" s="4" customFormat="1" ht="15" customHeight="1" x14ac:dyDescent="0.15">
      <c r="A139" s="15"/>
      <c r="E139" s="121"/>
      <c r="G139" s="16"/>
      <c r="H139" s="17"/>
      <c r="I139" s="17"/>
      <c r="J139" s="17"/>
      <c r="K139" s="18"/>
      <c r="L139" s="18"/>
      <c r="M139" s="18"/>
      <c r="N139" s="18"/>
    </row>
    <row r="140" spans="1:14" s="4" customFormat="1" ht="15" customHeight="1" x14ac:dyDescent="0.15">
      <c r="A140" s="15"/>
      <c r="E140" s="121"/>
      <c r="G140" s="16"/>
      <c r="H140" s="17"/>
      <c r="I140" s="17"/>
      <c r="J140" s="17"/>
      <c r="K140" s="18"/>
      <c r="L140" s="18"/>
      <c r="M140" s="18"/>
      <c r="N140" s="18"/>
    </row>
    <row r="141" spans="1:14" s="4" customFormat="1" ht="15" customHeight="1" x14ac:dyDescent="0.15">
      <c r="A141" s="15"/>
      <c r="E141" s="121"/>
      <c r="G141" s="16"/>
      <c r="H141" s="17"/>
      <c r="I141" s="17"/>
      <c r="J141" s="17"/>
      <c r="K141" s="18"/>
      <c r="L141" s="18"/>
      <c r="M141" s="18"/>
      <c r="N141" s="18"/>
    </row>
    <row r="142" spans="1:14" s="4" customFormat="1" ht="15" customHeight="1" x14ac:dyDescent="0.15">
      <c r="A142" s="15"/>
      <c r="E142" s="121"/>
      <c r="G142" s="16"/>
      <c r="H142" s="17"/>
      <c r="I142" s="17"/>
      <c r="J142" s="17"/>
      <c r="K142" s="18"/>
      <c r="L142" s="18"/>
      <c r="M142" s="18"/>
      <c r="N142" s="18"/>
    </row>
    <row r="143" spans="1:14" s="4" customFormat="1" ht="15" customHeight="1" x14ac:dyDescent="0.15">
      <c r="A143" s="15"/>
      <c r="E143" s="121"/>
      <c r="G143" s="16"/>
      <c r="H143" s="17"/>
      <c r="I143" s="17"/>
      <c r="J143" s="17"/>
      <c r="K143" s="18"/>
      <c r="L143" s="18"/>
      <c r="M143" s="18"/>
      <c r="N143" s="18"/>
    </row>
    <row r="144" spans="1:14" s="4" customFormat="1" ht="15" customHeight="1" x14ac:dyDescent="0.15">
      <c r="A144" s="15"/>
      <c r="E144" s="121"/>
      <c r="G144" s="16"/>
      <c r="H144" s="17"/>
      <c r="I144" s="17"/>
      <c r="J144" s="17"/>
      <c r="K144" s="18"/>
      <c r="L144" s="18"/>
      <c r="M144" s="18"/>
      <c r="N144" s="18"/>
    </row>
    <row r="145" spans="1:14" s="4" customFormat="1" ht="15" customHeight="1" x14ac:dyDescent="0.15">
      <c r="A145" s="15"/>
      <c r="E145" s="121"/>
      <c r="G145" s="16"/>
      <c r="H145" s="17"/>
      <c r="I145" s="17"/>
      <c r="J145" s="17"/>
      <c r="K145" s="18"/>
      <c r="L145" s="18"/>
      <c r="M145" s="18"/>
      <c r="N145" s="18"/>
    </row>
    <row r="146" spans="1:14" s="4" customFormat="1" ht="15" customHeight="1" x14ac:dyDescent="0.15">
      <c r="A146" s="15"/>
      <c r="E146" s="121"/>
      <c r="G146" s="16"/>
      <c r="H146" s="17"/>
      <c r="I146" s="17"/>
      <c r="J146" s="17"/>
      <c r="K146" s="18"/>
      <c r="L146" s="18"/>
      <c r="M146" s="18"/>
      <c r="N146" s="18"/>
    </row>
    <row r="147" spans="1:14" s="4" customFormat="1" ht="15" customHeight="1" x14ac:dyDescent="0.15">
      <c r="A147" s="15"/>
      <c r="E147" s="121"/>
      <c r="G147" s="16"/>
      <c r="H147" s="17"/>
      <c r="I147" s="17"/>
      <c r="J147" s="17"/>
      <c r="K147" s="18"/>
      <c r="L147" s="18"/>
      <c r="M147" s="18"/>
      <c r="N147" s="18"/>
    </row>
    <row r="148" spans="1:14" s="4" customFormat="1" ht="15" customHeight="1" x14ac:dyDescent="0.15">
      <c r="A148" s="15"/>
      <c r="E148" s="121"/>
      <c r="G148" s="16"/>
      <c r="H148" s="17"/>
      <c r="I148" s="17"/>
      <c r="J148" s="17"/>
      <c r="K148" s="18"/>
      <c r="L148" s="18"/>
      <c r="M148" s="18"/>
      <c r="N148" s="18"/>
    </row>
    <row r="149" spans="1:14" s="4" customFormat="1" ht="15" customHeight="1" x14ac:dyDescent="0.15">
      <c r="A149" s="15"/>
      <c r="E149" s="121"/>
      <c r="G149" s="16"/>
      <c r="H149" s="17"/>
      <c r="I149" s="17"/>
      <c r="J149" s="17"/>
      <c r="K149" s="18"/>
      <c r="L149" s="18"/>
      <c r="M149" s="18"/>
      <c r="N149" s="18"/>
    </row>
    <row r="150" spans="1:14" s="4" customFormat="1" ht="15" customHeight="1" x14ac:dyDescent="0.15">
      <c r="A150" s="15"/>
      <c r="E150" s="121"/>
      <c r="G150" s="16"/>
      <c r="H150" s="17"/>
      <c r="I150" s="17"/>
      <c r="J150" s="17"/>
      <c r="K150" s="18"/>
      <c r="L150" s="18"/>
      <c r="M150" s="18"/>
      <c r="N150" s="18"/>
    </row>
    <row r="151" spans="1:14" s="4" customFormat="1" ht="15" customHeight="1" x14ac:dyDescent="0.15">
      <c r="A151" s="15"/>
      <c r="E151" s="121"/>
      <c r="G151" s="16"/>
      <c r="H151" s="17"/>
      <c r="I151" s="17"/>
      <c r="J151" s="17"/>
      <c r="K151" s="18"/>
      <c r="L151" s="18"/>
      <c r="M151" s="18"/>
      <c r="N151" s="18"/>
    </row>
    <row r="152" spans="1:14" s="4" customFormat="1" ht="15" customHeight="1" x14ac:dyDescent="0.15">
      <c r="A152" s="15"/>
      <c r="E152" s="121"/>
      <c r="G152" s="16"/>
      <c r="H152" s="17"/>
      <c r="I152" s="17"/>
      <c r="J152" s="17"/>
      <c r="K152" s="18"/>
      <c r="L152" s="18"/>
      <c r="M152" s="18"/>
      <c r="N152" s="18"/>
    </row>
    <row r="153" spans="1:14" s="4" customFormat="1" ht="15" customHeight="1" x14ac:dyDescent="0.15">
      <c r="A153" s="15"/>
      <c r="E153" s="121"/>
      <c r="G153" s="16"/>
      <c r="H153" s="17"/>
      <c r="I153" s="17"/>
      <c r="J153" s="17"/>
      <c r="K153" s="18"/>
      <c r="L153" s="18"/>
      <c r="M153" s="18"/>
      <c r="N153" s="18"/>
    </row>
    <row r="154" spans="1:14" s="4" customFormat="1" ht="15" customHeight="1" x14ac:dyDescent="0.15">
      <c r="A154" s="15"/>
      <c r="E154" s="121"/>
      <c r="G154" s="16"/>
      <c r="H154" s="17"/>
      <c r="I154" s="17"/>
      <c r="J154" s="17"/>
      <c r="K154" s="18"/>
      <c r="L154" s="18"/>
      <c r="M154" s="18"/>
      <c r="N154" s="18"/>
    </row>
    <row r="155" spans="1:14" s="4" customFormat="1" ht="15" customHeight="1" x14ac:dyDescent="0.15">
      <c r="A155" s="15"/>
      <c r="E155" s="121"/>
      <c r="G155" s="16"/>
      <c r="H155" s="17"/>
      <c r="I155" s="17"/>
      <c r="J155" s="17"/>
      <c r="K155" s="18"/>
      <c r="L155" s="18"/>
      <c r="M155" s="18"/>
      <c r="N155" s="18"/>
    </row>
    <row r="156" spans="1:14" s="4" customFormat="1" ht="15" customHeight="1" x14ac:dyDescent="0.15">
      <c r="A156" s="15"/>
      <c r="E156" s="121"/>
      <c r="G156" s="16"/>
      <c r="H156" s="17"/>
      <c r="I156" s="17"/>
      <c r="J156" s="17"/>
      <c r="K156" s="18"/>
      <c r="L156" s="18"/>
      <c r="M156" s="18"/>
      <c r="N156" s="18"/>
    </row>
    <row r="157" spans="1:14" s="4" customFormat="1" ht="15" customHeight="1" x14ac:dyDescent="0.15">
      <c r="A157" s="15"/>
      <c r="E157" s="121"/>
      <c r="G157" s="16"/>
      <c r="H157" s="17"/>
      <c r="I157" s="17"/>
      <c r="J157" s="17"/>
      <c r="K157" s="18"/>
      <c r="L157" s="18"/>
      <c r="M157" s="18"/>
      <c r="N157" s="18"/>
    </row>
    <row r="158" spans="1:14" s="4" customFormat="1" ht="15" customHeight="1" x14ac:dyDescent="0.15">
      <c r="A158" s="15"/>
      <c r="E158" s="121"/>
      <c r="G158" s="16"/>
      <c r="H158" s="17"/>
      <c r="I158" s="17"/>
      <c r="J158" s="17"/>
      <c r="K158" s="18"/>
      <c r="L158" s="18"/>
      <c r="M158" s="18"/>
      <c r="N158" s="18"/>
    </row>
    <row r="159" spans="1:14" s="4" customFormat="1" ht="15" customHeight="1" x14ac:dyDescent="0.15">
      <c r="A159" s="15"/>
      <c r="E159" s="121"/>
      <c r="G159" s="16"/>
      <c r="H159" s="17"/>
      <c r="I159" s="17"/>
      <c r="J159" s="17"/>
      <c r="K159" s="18"/>
      <c r="L159" s="18"/>
      <c r="M159" s="18"/>
      <c r="N159" s="18"/>
    </row>
    <row r="160" spans="1:14" s="4" customFormat="1" ht="15" customHeight="1" x14ac:dyDescent="0.15">
      <c r="A160" s="15"/>
      <c r="E160" s="121"/>
      <c r="G160" s="16"/>
      <c r="H160" s="17"/>
      <c r="I160" s="17"/>
      <c r="J160" s="17"/>
      <c r="K160" s="18"/>
      <c r="L160" s="18"/>
      <c r="M160" s="18"/>
      <c r="N160" s="18"/>
    </row>
    <row r="161" spans="1:14" s="4" customFormat="1" ht="15" customHeight="1" x14ac:dyDescent="0.15">
      <c r="A161" s="15"/>
      <c r="E161" s="121"/>
      <c r="G161" s="16"/>
      <c r="H161" s="17"/>
      <c r="I161" s="17"/>
      <c r="J161" s="17"/>
      <c r="K161" s="18"/>
      <c r="L161" s="18"/>
      <c r="M161" s="18"/>
      <c r="N161" s="18"/>
    </row>
    <row r="162" spans="1:14" s="4" customFormat="1" ht="15" customHeight="1" x14ac:dyDescent="0.15">
      <c r="A162" s="15"/>
      <c r="E162" s="121"/>
      <c r="G162" s="16"/>
      <c r="H162" s="17"/>
      <c r="I162" s="17"/>
      <c r="J162" s="17"/>
      <c r="K162" s="18"/>
      <c r="L162" s="18"/>
      <c r="M162" s="18"/>
      <c r="N162" s="18"/>
    </row>
    <row r="163" spans="1:14" s="4" customFormat="1" ht="15" customHeight="1" x14ac:dyDescent="0.15">
      <c r="A163" s="15"/>
      <c r="E163" s="121"/>
      <c r="G163" s="16"/>
      <c r="H163" s="17"/>
      <c r="I163" s="17"/>
      <c r="J163" s="17"/>
      <c r="K163" s="18"/>
      <c r="L163" s="18"/>
      <c r="M163" s="18"/>
      <c r="N163" s="18"/>
    </row>
    <row r="164" spans="1:14" s="4" customFormat="1" ht="15" customHeight="1" x14ac:dyDescent="0.15">
      <c r="A164" s="15"/>
      <c r="E164" s="121"/>
      <c r="G164" s="16"/>
      <c r="H164" s="17"/>
      <c r="I164" s="17"/>
      <c r="J164" s="17"/>
      <c r="K164" s="18"/>
      <c r="L164" s="18"/>
      <c r="M164" s="18"/>
      <c r="N164" s="18"/>
    </row>
    <row r="165" spans="1:14" s="4" customFormat="1" ht="15" customHeight="1" x14ac:dyDescent="0.15">
      <c r="A165" s="15"/>
      <c r="E165" s="121"/>
      <c r="G165" s="16"/>
      <c r="H165" s="17"/>
      <c r="I165" s="17"/>
      <c r="J165" s="17"/>
      <c r="K165" s="18"/>
      <c r="L165" s="18"/>
      <c r="M165" s="18"/>
      <c r="N165" s="18"/>
    </row>
    <row r="166" spans="1:14" s="4" customFormat="1" ht="15" customHeight="1" x14ac:dyDescent="0.15">
      <c r="A166" s="15"/>
      <c r="E166" s="121"/>
      <c r="G166" s="16"/>
      <c r="H166" s="17"/>
      <c r="I166" s="17"/>
      <c r="J166" s="17"/>
      <c r="K166" s="18"/>
      <c r="L166" s="18"/>
      <c r="M166" s="18"/>
      <c r="N166" s="18"/>
    </row>
    <row r="167" spans="1:14" s="4" customFormat="1" ht="15" customHeight="1" x14ac:dyDescent="0.15">
      <c r="A167" s="15"/>
      <c r="E167" s="121"/>
      <c r="G167" s="16"/>
      <c r="H167" s="17"/>
      <c r="I167" s="17"/>
      <c r="J167" s="17"/>
      <c r="K167" s="18"/>
      <c r="L167" s="18"/>
      <c r="M167" s="18"/>
      <c r="N167" s="18"/>
    </row>
    <row r="168" spans="1:14" s="4" customFormat="1" ht="15" customHeight="1" x14ac:dyDescent="0.15">
      <c r="A168" s="15"/>
      <c r="E168" s="121"/>
      <c r="G168" s="16"/>
      <c r="H168" s="17"/>
      <c r="I168" s="17"/>
      <c r="J168" s="17"/>
      <c r="K168" s="18"/>
      <c r="L168" s="18"/>
      <c r="M168" s="18"/>
      <c r="N168" s="18"/>
    </row>
    <row r="169" spans="1:14" s="4" customFormat="1" ht="15" customHeight="1" x14ac:dyDescent="0.15">
      <c r="A169" s="15"/>
      <c r="E169" s="121"/>
      <c r="G169" s="16"/>
      <c r="H169" s="17"/>
      <c r="I169" s="17"/>
      <c r="J169" s="17"/>
      <c r="K169" s="18"/>
      <c r="L169" s="18"/>
      <c r="M169" s="18"/>
      <c r="N169" s="18"/>
    </row>
    <row r="170" spans="1:14" s="4" customFormat="1" ht="15" customHeight="1" x14ac:dyDescent="0.15">
      <c r="A170" s="15"/>
      <c r="E170" s="121"/>
      <c r="G170" s="16"/>
      <c r="H170" s="17"/>
      <c r="I170" s="17"/>
      <c r="J170" s="17"/>
      <c r="K170" s="18"/>
      <c r="L170" s="18"/>
      <c r="M170" s="18"/>
      <c r="N170" s="18"/>
    </row>
    <row r="171" spans="1:14" s="4" customFormat="1" ht="15" customHeight="1" x14ac:dyDescent="0.15">
      <c r="A171" s="15"/>
      <c r="E171" s="121"/>
      <c r="G171" s="16"/>
      <c r="H171" s="17"/>
      <c r="I171" s="17"/>
      <c r="J171" s="17"/>
      <c r="K171" s="18"/>
      <c r="L171" s="18"/>
      <c r="M171" s="18"/>
      <c r="N171" s="18"/>
    </row>
    <row r="172" spans="1:14" s="4" customFormat="1" ht="15" customHeight="1" x14ac:dyDescent="0.15">
      <c r="A172" s="15"/>
      <c r="E172" s="121"/>
      <c r="G172" s="16"/>
      <c r="H172" s="17"/>
      <c r="I172" s="17"/>
      <c r="J172" s="17"/>
      <c r="K172" s="18"/>
      <c r="L172" s="18"/>
      <c r="M172" s="18"/>
      <c r="N172" s="18"/>
    </row>
    <row r="173" spans="1:14" s="4" customFormat="1" ht="15" customHeight="1" x14ac:dyDescent="0.15">
      <c r="A173" s="15"/>
      <c r="E173" s="121"/>
      <c r="G173" s="16"/>
      <c r="H173" s="17"/>
      <c r="I173" s="17"/>
      <c r="J173" s="17"/>
      <c r="K173" s="18"/>
      <c r="L173" s="18"/>
      <c r="M173" s="18"/>
      <c r="N173" s="18"/>
    </row>
    <row r="174" spans="1:14" s="4" customFormat="1" ht="15" customHeight="1" x14ac:dyDescent="0.15">
      <c r="A174" s="15"/>
      <c r="E174" s="121"/>
      <c r="G174" s="16"/>
      <c r="H174" s="17"/>
      <c r="I174" s="17"/>
      <c r="J174" s="17"/>
      <c r="K174" s="18"/>
      <c r="L174" s="18"/>
      <c r="M174" s="18"/>
      <c r="N174" s="18"/>
    </row>
    <row r="175" spans="1:14" s="4" customFormat="1" ht="15" customHeight="1" x14ac:dyDescent="0.15">
      <c r="A175" s="15"/>
      <c r="E175" s="121"/>
      <c r="G175" s="16"/>
      <c r="H175" s="17"/>
      <c r="I175" s="17"/>
      <c r="J175" s="17"/>
      <c r="K175" s="18"/>
      <c r="L175" s="18"/>
      <c r="M175" s="18"/>
      <c r="N175" s="18"/>
    </row>
    <row r="176" spans="1:14" s="4" customFormat="1" ht="15" customHeight="1" x14ac:dyDescent="0.15">
      <c r="A176" s="15"/>
      <c r="E176" s="121"/>
      <c r="G176" s="16"/>
      <c r="H176" s="17"/>
      <c r="I176" s="17"/>
      <c r="J176" s="17"/>
      <c r="K176" s="18"/>
      <c r="L176" s="18"/>
      <c r="M176" s="18"/>
      <c r="N176" s="18"/>
    </row>
    <row r="177" spans="1:14" s="4" customFormat="1" ht="15" customHeight="1" x14ac:dyDescent="0.15">
      <c r="A177" s="15"/>
      <c r="E177" s="121"/>
      <c r="G177" s="16"/>
      <c r="H177" s="17"/>
      <c r="I177" s="17"/>
      <c r="J177" s="17"/>
      <c r="K177" s="18"/>
      <c r="L177" s="18"/>
      <c r="M177" s="18"/>
      <c r="N177" s="18"/>
    </row>
    <row r="178" spans="1:14" s="4" customFormat="1" ht="15" customHeight="1" x14ac:dyDescent="0.15">
      <c r="A178" s="15"/>
      <c r="E178" s="121"/>
      <c r="G178" s="16"/>
      <c r="H178" s="17"/>
      <c r="I178" s="17"/>
      <c r="J178" s="17"/>
      <c r="K178" s="18"/>
      <c r="L178" s="18"/>
      <c r="M178" s="18"/>
      <c r="N178" s="18"/>
    </row>
    <row r="179" spans="1:14" s="4" customFormat="1" ht="15" customHeight="1" x14ac:dyDescent="0.15">
      <c r="A179" s="15"/>
      <c r="E179" s="121"/>
      <c r="G179" s="16"/>
      <c r="H179" s="17"/>
      <c r="I179" s="17"/>
      <c r="J179" s="17"/>
      <c r="K179" s="18"/>
      <c r="L179" s="18"/>
      <c r="M179" s="18"/>
      <c r="N179" s="18"/>
    </row>
    <row r="180" spans="1:14" s="4" customFormat="1" ht="15" customHeight="1" x14ac:dyDescent="0.15">
      <c r="A180" s="15"/>
      <c r="E180" s="121"/>
      <c r="G180" s="16"/>
      <c r="H180" s="17"/>
      <c r="I180" s="17"/>
      <c r="J180" s="17"/>
      <c r="K180" s="18"/>
      <c r="L180" s="18"/>
      <c r="M180" s="18"/>
      <c r="N180" s="18"/>
    </row>
    <row r="181" spans="1:14" s="4" customFormat="1" ht="15" customHeight="1" x14ac:dyDescent="0.15">
      <c r="A181" s="15"/>
      <c r="E181" s="121"/>
      <c r="G181" s="16"/>
      <c r="H181" s="17"/>
      <c r="I181" s="17"/>
      <c r="J181" s="17"/>
      <c r="K181" s="18"/>
      <c r="L181" s="18"/>
      <c r="M181" s="18"/>
      <c r="N181" s="18"/>
    </row>
    <row r="182" spans="1:14" s="4" customFormat="1" ht="15" customHeight="1" x14ac:dyDescent="0.15">
      <c r="A182" s="15"/>
      <c r="E182" s="121"/>
      <c r="G182" s="16"/>
      <c r="H182" s="17"/>
      <c r="I182" s="17"/>
      <c r="J182" s="17"/>
      <c r="K182" s="18"/>
      <c r="L182" s="18"/>
      <c r="M182" s="18"/>
      <c r="N182" s="18"/>
    </row>
    <row r="183" spans="1:14" s="4" customFormat="1" ht="15" customHeight="1" x14ac:dyDescent="0.15">
      <c r="A183" s="15"/>
      <c r="E183" s="121"/>
      <c r="G183" s="16"/>
      <c r="H183" s="17"/>
      <c r="I183" s="17"/>
      <c r="J183" s="17"/>
      <c r="K183" s="18"/>
      <c r="L183" s="18"/>
      <c r="M183" s="18"/>
      <c r="N183" s="18"/>
    </row>
    <row r="184" spans="1:14" s="4" customFormat="1" ht="15" customHeight="1" x14ac:dyDescent="0.15">
      <c r="A184" s="15"/>
      <c r="E184" s="121"/>
      <c r="G184" s="16"/>
      <c r="H184" s="17"/>
      <c r="I184" s="17"/>
      <c r="J184" s="17"/>
      <c r="K184" s="18"/>
      <c r="L184" s="18"/>
      <c r="M184" s="18"/>
      <c r="N184" s="18"/>
    </row>
    <row r="185" spans="1:14" s="4" customFormat="1" ht="15" customHeight="1" x14ac:dyDescent="0.15">
      <c r="A185" s="15"/>
      <c r="E185" s="121"/>
      <c r="G185" s="16"/>
      <c r="H185" s="17"/>
      <c r="I185" s="17"/>
      <c r="J185" s="17"/>
      <c r="K185" s="18"/>
      <c r="L185" s="18"/>
      <c r="M185" s="18"/>
      <c r="N185" s="18"/>
    </row>
    <row r="186" spans="1:14" s="4" customFormat="1" ht="15" customHeight="1" x14ac:dyDescent="0.15">
      <c r="A186" s="15"/>
      <c r="E186" s="121"/>
      <c r="G186" s="16"/>
      <c r="H186" s="17"/>
      <c r="I186" s="17"/>
      <c r="J186" s="17"/>
      <c r="K186" s="18"/>
      <c r="L186" s="18"/>
      <c r="M186" s="18"/>
      <c r="N186" s="18"/>
    </row>
    <row r="187" spans="1:14" s="4" customFormat="1" ht="15" customHeight="1" x14ac:dyDescent="0.15">
      <c r="A187" s="15"/>
      <c r="E187" s="121"/>
      <c r="G187" s="16"/>
      <c r="H187" s="17"/>
      <c r="I187" s="17"/>
      <c r="J187" s="17"/>
      <c r="K187" s="18"/>
      <c r="L187" s="18"/>
      <c r="M187" s="18"/>
      <c r="N187" s="18"/>
    </row>
    <row r="188" spans="1:14" s="4" customFormat="1" ht="15" customHeight="1" x14ac:dyDescent="0.15">
      <c r="A188" s="15"/>
      <c r="E188" s="121"/>
      <c r="G188" s="16"/>
      <c r="H188" s="17"/>
      <c r="I188" s="17"/>
      <c r="J188" s="17"/>
      <c r="K188" s="18"/>
      <c r="L188" s="18"/>
      <c r="M188" s="18"/>
      <c r="N188" s="18"/>
    </row>
    <row r="189" spans="1:14" s="4" customFormat="1" ht="15" customHeight="1" x14ac:dyDescent="0.15">
      <c r="A189" s="15"/>
      <c r="E189" s="121"/>
      <c r="G189" s="16"/>
      <c r="H189" s="17"/>
      <c r="I189" s="17"/>
      <c r="J189" s="17"/>
      <c r="K189" s="18"/>
      <c r="L189" s="18"/>
      <c r="M189" s="18"/>
      <c r="N189" s="18"/>
    </row>
    <row r="190" spans="1:14" s="4" customFormat="1" ht="15" customHeight="1" x14ac:dyDescent="0.15">
      <c r="A190" s="15"/>
      <c r="E190" s="121"/>
      <c r="G190" s="16"/>
      <c r="H190" s="17"/>
      <c r="I190" s="17"/>
      <c r="J190" s="17"/>
      <c r="K190" s="18"/>
      <c r="L190" s="18"/>
      <c r="M190" s="18"/>
      <c r="N190" s="18"/>
    </row>
    <row r="191" spans="1:14" s="4" customFormat="1" ht="15" customHeight="1" x14ac:dyDescent="0.15">
      <c r="A191" s="15"/>
      <c r="E191" s="121"/>
      <c r="G191" s="16"/>
      <c r="H191" s="17"/>
      <c r="I191" s="17"/>
      <c r="J191" s="17"/>
      <c r="K191" s="18"/>
      <c r="L191" s="18"/>
      <c r="M191" s="18"/>
      <c r="N191" s="18"/>
    </row>
    <row r="192" spans="1:14" s="4" customFormat="1" ht="15" customHeight="1" x14ac:dyDescent="0.15">
      <c r="A192" s="15"/>
      <c r="E192" s="121"/>
      <c r="G192" s="16"/>
      <c r="H192" s="17"/>
      <c r="I192" s="17"/>
      <c r="J192" s="17"/>
      <c r="K192" s="18"/>
      <c r="L192" s="18"/>
      <c r="M192" s="18"/>
      <c r="N192" s="18"/>
    </row>
    <row r="193" spans="1:14" s="4" customFormat="1" ht="15" customHeight="1" x14ac:dyDescent="0.15">
      <c r="A193" s="15"/>
      <c r="E193" s="121"/>
      <c r="G193" s="16"/>
      <c r="H193" s="17"/>
      <c r="I193" s="17"/>
      <c r="J193" s="17"/>
      <c r="K193" s="18"/>
      <c r="L193" s="18"/>
      <c r="M193" s="18"/>
      <c r="N193" s="18"/>
    </row>
    <row r="194" spans="1:14" s="4" customFormat="1" ht="15" customHeight="1" x14ac:dyDescent="0.15">
      <c r="A194" s="15"/>
      <c r="E194" s="121"/>
      <c r="G194" s="16"/>
      <c r="H194" s="17"/>
      <c r="I194" s="17"/>
      <c r="J194" s="17"/>
      <c r="K194" s="18"/>
      <c r="L194" s="18"/>
      <c r="M194" s="18"/>
      <c r="N194" s="18"/>
    </row>
    <row r="195" spans="1:14" s="4" customFormat="1" ht="15" customHeight="1" x14ac:dyDescent="0.15">
      <c r="A195" s="15"/>
      <c r="E195" s="121"/>
      <c r="G195" s="16"/>
      <c r="H195" s="17"/>
      <c r="I195" s="17"/>
      <c r="J195" s="17"/>
      <c r="K195" s="18"/>
      <c r="L195" s="18"/>
      <c r="M195" s="18"/>
      <c r="N195" s="18"/>
    </row>
    <row r="196" spans="1:14" s="4" customFormat="1" ht="15" customHeight="1" x14ac:dyDescent="0.15">
      <c r="A196" s="15"/>
      <c r="E196" s="121"/>
      <c r="G196" s="16"/>
      <c r="H196" s="17"/>
      <c r="I196" s="17"/>
      <c r="J196" s="17"/>
      <c r="K196" s="18"/>
      <c r="L196" s="18"/>
      <c r="M196" s="18"/>
      <c r="N196" s="18"/>
    </row>
    <row r="197" spans="1:14" s="4" customFormat="1" ht="15" customHeight="1" x14ac:dyDescent="0.15">
      <c r="A197" s="15"/>
      <c r="E197" s="121"/>
      <c r="G197" s="16"/>
      <c r="H197" s="17"/>
      <c r="I197" s="17"/>
      <c r="J197" s="17"/>
      <c r="K197" s="18"/>
      <c r="L197" s="18"/>
      <c r="M197" s="18"/>
      <c r="N197" s="18"/>
    </row>
    <row r="198" spans="1:14" s="4" customFormat="1" ht="15" customHeight="1" x14ac:dyDescent="0.15">
      <c r="A198" s="15"/>
      <c r="E198" s="121"/>
      <c r="G198" s="16"/>
      <c r="H198" s="17"/>
      <c r="I198" s="17"/>
      <c r="J198" s="17"/>
      <c r="K198" s="18"/>
      <c r="L198" s="18"/>
      <c r="M198" s="18"/>
      <c r="N198" s="18"/>
    </row>
    <row r="199" spans="1:14" s="4" customFormat="1" ht="15" customHeight="1" x14ac:dyDescent="0.15">
      <c r="A199" s="15"/>
      <c r="E199" s="121"/>
      <c r="G199" s="16"/>
      <c r="H199" s="17"/>
      <c r="I199" s="17"/>
      <c r="J199" s="17"/>
      <c r="K199" s="18"/>
      <c r="L199" s="18"/>
      <c r="M199" s="18"/>
      <c r="N199" s="18"/>
    </row>
    <row r="200" spans="1:14" s="4" customFormat="1" ht="15" customHeight="1" x14ac:dyDescent="0.15">
      <c r="A200" s="15"/>
      <c r="E200" s="121"/>
      <c r="G200" s="16"/>
      <c r="H200" s="17"/>
      <c r="I200" s="17"/>
      <c r="J200" s="17"/>
      <c r="K200" s="18"/>
      <c r="L200" s="18"/>
      <c r="M200" s="18"/>
      <c r="N200" s="18"/>
    </row>
    <row r="201" spans="1:14" s="4" customFormat="1" ht="15" customHeight="1" x14ac:dyDescent="0.15">
      <c r="A201" s="15"/>
      <c r="E201" s="121"/>
      <c r="G201" s="16"/>
      <c r="H201" s="17"/>
      <c r="I201" s="17"/>
      <c r="J201" s="17"/>
      <c r="K201" s="18"/>
      <c r="L201" s="18"/>
      <c r="M201" s="18"/>
      <c r="N201" s="18"/>
    </row>
    <row r="202" spans="1:14" s="4" customFormat="1" ht="15" customHeight="1" x14ac:dyDescent="0.15">
      <c r="A202" s="15"/>
      <c r="E202" s="121"/>
      <c r="G202" s="16"/>
      <c r="H202" s="17"/>
      <c r="I202" s="17"/>
      <c r="J202" s="17"/>
      <c r="K202" s="18"/>
      <c r="L202" s="18"/>
      <c r="M202" s="18"/>
      <c r="N202" s="18"/>
    </row>
    <row r="203" spans="1:14" s="4" customFormat="1" ht="15" customHeight="1" x14ac:dyDescent="0.15">
      <c r="A203" s="15"/>
      <c r="E203" s="121"/>
      <c r="G203" s="16"/>
      <c r="H203" s="17"/>
      <c r="I203" s="17"/>
      <c r="J203" s="17"/>
      <c r="K203" s="18"/>
      <c r="L203" s="18"/>
      <c r="M203" s="18"/>
      <c r="N203" s="18"/>
    </row>
    <row r="204" spans="1:14" s="4" customFormat="1" ht="15" customHeight="1" x14ac:dyDescent="0.15">
      <c r="A204" s="15"/>
      <c r="E204" s="121"/>
      <c r="G204" s="16"/>
      <c r="H204" s="17"/>
      <c r="I204" s="17"/>
      <c r="J204" s="17"/>
      <c r="K204" s="18"/>
      <c r="L204" s="18"/>
      <c r="M204" s="18"/>
      <c r="N204" s="18"/>
    </row>
    <row r="205" spans="1:14" s="4" customFormat="1" ht="15" customHeight="1" x14ac:dyDescent="0.15">
      <c r="A205" s="15"/>
      <c r="E205" s="121"/>
      <c r="G205" s="16"/>
      <c r="H205" s="17"/>
      <c r="I205" s="17"/>
      <c r="J205" s="17"/>
      <c r="K205" s="18"/>
      <c r="L205" s="18"/>
      <c r="M205" s="18"/>
      <c r="N205" s="18"/>
    </row>
    <row r="206" spans="1:14" s="4" customFormat="1" ht="15" customHeight="1" x14ac:dyDescent="0.15">
      <c r="A206" s="15"/>
      <c r="E206" s="121"/>
      <c r="G206" s="16"/>
      <c r="H206" s="17"/>
      <c r="I206" s="17"/>
      <c r="J206" s="17"/>
      <c r="K206" s="18"/>
      <c r="L206" s="18"/>
      <c r="M206" s="18"/>
      <c r="N206" s="18"/>
    </row>
    <row r="207" spans="1:14" s="4" customFormat="1" ht="15" customHeight="1" x14ac:dyDescent="0.15">
      <c r="A207" s="15"/>
      <c r="E207" s="121"/>
      <c r="G207" s="16"/>
      <c r="H207" s="17"/>
      <c r="I207" s="17"/>
      <c r="J207" s="17"/>
      <c r="K207" s="18"/>
      <c r="L207" s="18"/>
      <c r="M207" s="18"/>
      <c r="N207" s="18"/>
    </row>
    <row r="208" spans="1:14" s="4" customFormat="1" ht="15" customHeight="1" x14ac:dyDescent="0.15">
      <c r="A208" s="15"/>
      <c r="E208" s="121"/>
      <c r="G208" s="16"/>
      <c r="H208" s="17"/>
      <c r="I208" s="17"/>
      <c r="J208" s="17"/>
      <c r="K208" s="18"/>
      <c r="L208" s="18"/>
      <c r="M208" s="18"/>
      <c r="N208" s="18"/>
    </row>
    <row r="209" spans="1:14" s="4" customFormat="1" ht="15" customHeight="1" x14ac:dyDescent="0.15">
      <c r="A209" s="15"/>
      <c r="E209" s="121"/>
      <c r="G209" s="16"/>
      <c r="H209" s="17"/>
      <c r="I209" s="17"/>
      <c r="J209" s="17"/>
      <c r="K209" s="18"/>
      <c r="L209" s="18"/>
      <c r="M209" s="18"/>
      <c r="N209" s="18"/>
    </row>
    <row r="210" spans="1:14" s="4" customFormat="1" ht="15" customHeight="1" x14ac:dyDescent="0.15">
      <c r="A210" s="15"/>
      <c r="E210" s="121"/>
      <c r="G210" s="16"/>
      <c r="H210" s="17"/>
      <c r="I210" s="17"/>
      <c r="J210" s="17"/>
      <c r="K210" s="18"/>
      <c r="L210" s="18"/>
      <c r="M210" s="18"/>
      <c r="N210" s="18"/>
    </row>
    <row r="211" spans="1:14" s="4" customFormat="1" ht="15" customHeight="1" x14ac:dyDescent="0.15">
      <c r="A211" s="15"/>
      <c r="E211" s="121"/>
      <c r="G211" s="16"/>
      <c r="H211" s="17"/>
      <c r="I211" s="17"/>
      <c r="J211" s="17"/>
      <c r="K211" s="18"/>
      <c r="L211" s="18"/>
      <c r="M211" s="18"/>
      <c r="N211" s="18"/>
    </row>
    <row r="212" spans="1:14" s="4" customFormat="1" ht="15" customHeight="1" x14ac:dyDescent="0.15">
      <c r="A212" s="15"/>
      <c r="E212" s="121"/>
      <c r="G212" s="16"/>
      <c r="H212" s="17"/>
      <c r="I212" s="17"/>
      <c r="J212" s="17"/>
      <c r="K212" s="18"/>
      <c r="L212" s="18"/>
      <c r="M212" s="18"/>
      <c r="N212" s="18"/>
    </row>
    <row r="213" spans="1:14" s="4" customFormat="1" ht="15" customHeight="1" x14ac:dyDescent="0.15">
      <c r="A213" s="15"/>
      <c r="E213" s="121"/>
      <c r="G213" s="16"/>
      <c r="H213" s="17"/>
      <c r="I213" s="17"/>
      <c r="J213" s="17"/>
      <c r="K213" s="18"/>
      <c r="L213" s="18"/>
      <c r="M213" s="18"/>
      <c r="N213" s="18"/>
    </row>
    <row r="214" spans="1:14" s="4" customFormat="1" ht="15" customHeight="1" x14ac:dyDescent="0.15">
      <c r="A214" s="15"/>
      <c r="E214" s="121"/>
      <c r="G214" s="16"/>
      <c r="H214" s="17"/>
      <c r="I214" s="17"/>
      <c r="J214" s="17"/>
      <c r="K214" s="18"/>
      <c r="L214" s="18"/>
      <c r="M214" s="18"/>
      <c r="N214" s="18"/>
    </row>
    <row r="215" spans="1:14" s="4" customFormat="1" ht="15" customHeight="1" x14ac:dyDescent="0.15">
      <c r="A215" s="15"/>
      <c r="E215" s="121"/>
      <c r="G215" s="16"/>
      <c r="H215" s="17"/>
      <c r="I215" s="17"/>
      <c r="J215" s="17"/>
      <c r="K215" s="18"/>
      <c r="L215" s="18"/>
      <c r="M215" s="18"/>
      <c r="N215" s="18"/>
    </row>
    <row r="216" spans="1:14" s="4" customFormat="1" ht="15" customHeight="1" x14ac:dyDescent="0.15">
      <c r="A216" s="15"/>
      <c r="E216" s="121"/>
      <c r="G216" s="16"/>
      <c r="H216" s="17"/>
      <c r="I216" s="17"/>
      <c r="J216" s="17"/>
      <c r="K216" s="18"/>
      <c r="L216" s="18"/>
      <c r="M216" s="18"/>
      <c r="N216" s="18"/>
    </row>
    <row r="217" spans="1:14" s="4" customFormat="1" ht="15" customHeight="1" x14ac:dyDescent="0.15">
      <c r="A217" s="15"/>
      <c r="E217" s="121"/>
      <c r="G217" s="16"/>
      <c r="H217" s="17"/>
      <c r="I217" s="17"/>
      <c r="J217" s="17"/>
      <c r="K217" s="18"/>
      <c r="L217" s="18"/>
      <c r="M217" s="18"/>
      <c r="N217" s="18"/>
    </row>
    <row r="218" spans="1:14" s="4" customFormat="1" ht="15" customHeight="1" x14ac:dyDescent="0.15">
      <c r="A218" s="15"/>
      <c r="E218" s="121"/>
      <c r="G218" s="16"/>
      <c r="H218" s="17"/>
      <c r="I218" s="17"/>
      <c r="J218" s="17"/>
      <c r="K218" s="18"/>
      <c r="L218" s="18"/>
      <c r="M218" s="18"/>
      <c r="N218" s="18"/>
    </row>
    <row r="219" spans="1:14" s="4" customFormat="1" ht="15" customHeight="1" x14ac:dyDescent="0.15">
      <c r="A219" s="15"/>
      <c r="E219" s="121"/>
      <c r="G219" s="16"/>
      <c r="H219" s="17"/>
      <c r="I219" s="17"/>
      <c r="J219" s="17"/>
      <c r="K219" s="18"/>
      <c r="L219" s="18"/>
      <c r="M219" s="18"/>
      <c r="N219" s="18"/>
    </row>
    <row r="220" spans="1:14" s="4" customFormat="1" ht="15" customHeight="1" x14ac:dyDescent="0.15">
      <c r="A220" s="15"/>
      <c r="E220" s="121"/>
      <c r="G220" s="16"/>
      <c r="H220" s="17"/>
      <c r="I220" s="17"/>
      <c r="J220" s="17"/>
      <c r="K220" s="18"/>
      <c r="L220" s="18"/>
      <c r="M220" s="18"/>
      <c r="N220" s="18"/>
    </row>
    <row r="221" spans="1:14" s="4" customFormat="1" ht="15" customHeight="1" x14ac:dyDescent="0.15">
      <c r="A221" s="15"/>
      <c r="E221" s="121"/>
      <c r="G221" s="16"/>
      <c r="H221" s="17"/>
      <c r="I221" s="17"/>
      <c r="J221" s="17"/>
      <c r="K221" s="18"/>
      <c r="L221" s="18"/>
      <c r="M221" s="18"/>
      <c r="N221" s="18"/>
    </row>
    <row r="222" spans="1:14" s="4" customFormat="1" ht="15" customHeight="1" x14ac:dyDescent="0.15">
      <c r="A222" s="15"/>
      <c r="E222" s="121"/>
      <c r="G222" s="16"/>
      <c r="H222" s="17"/>
      <c r="I222" s="17"/>
      <c r="J222" s="17"/>
      <c r="K222" s="18"/>
      <c r="L222" s="18"/>
      <c r="M222" s="18"/>
      <c r="N222" s="18"/>
    </row>
    <row r="223" spans="1:14" s="4" customFormat="1" ht="15" customHeight="1" x14ac:dyDescent="0.15">
      <c r="A223" s="15"/>
      <c r="E223" s="121"/>
      <c r="G223" s="16"/>
      <c r="H223" s="17"/>
      <c r="I223" s="17"/>
      <c r="J223" s="17"/>
      <c r="K223" s="18"/>
      <c r="L223" s="18"/>
      <c r="M223" s="18"/>
      <c r="N223" s="18"/>
    </row>
    <row r="224" spans="1:14" s="4" customFormat="1" ht="15" customHeight="1" x14ac:dyDescent="0.15">
      <c r="A224" s="15"/>
      <c r="E224" s="121"/>
      <c r="G224" s="16"/>
      <c r="H224" s="17"/>
      <c r="I224" s="17"/>
      <c r="J224" s="17"/>
      <c r="K224" s="18"/>
      <c r="L224" s="18"/>
      <c r="M224" s="18"/>
      <c r="N224" s="18"/>
    </row>
    <row r="225" spans="1:14" s="4" customFormat="1" ht="15" customHeight="1" x14ac:dyDescent="0.15">
      <c r="A225" s="15"/>
      <c r="E225" s="121"/>
      <c r="G225" s="16"/>
      <c r="H225" s="17"/>
      <c r="I225" s="17"/>
      <c r="J225" s="17"/>
      <c r="K225" s="18"/>
      <c r="L225" s="18"/>
      <c r="M225" s="18"/>
      <c r="N225" s="18"/>
    </row>
    <row r="226" spans="1:14" s="4" customFormat="1" ht="15" customHeight="1" x14ac:dyDescent="0.15">
      <c r="A226" s="15"/>
      <c r="E226" s="121"/>
      <c r="G226" s="16"/>
      <c r="H226" s="17"/>
      <c r="I226" s="17"/>
      <c r="J226" s="17"/>
      <c r="K226" s="18"/>
      <c r="L226" s="18"/>
      <c r="M226" s="18"/>
      <c r="N226" s="18"/>
    </row>
    <row r="227" spans="1:14" s="4" customFormat="1" ht="15" customHeight="1" x14ac:dyDescent="0.15">
      <c r="A227" s="15"/>
      <c r="E227" s="121"/>
      <c r="G227" s="16"/>
      <c r="H227" s="17"/>
      <c r="I227" s="17"/>
      <c r="J227" s="17"/>
      <c r="K227" s="18"/>
      <c r="L227" s="18"/>
      <c r="M227" s="18"/>
      <c r="N227" s="18"/>
    </row>
    <row r="228" spans="1:14" s="4" customFormat="1" ht="15" customHeight="1" x14ac:dyDescent="0.15">
      <c r="A228" s="15"/>
      <c r="E228" s="121"/>
      <c r="G228" s="16"/>
      <c r="H228" s="17"/>
      <c r="I228" s="17"/>
      <c r="J228" s="17"/>
      <c r="K228" s="18"/>
      <c r="L228" s="18"/>
      <c r="M228" s="18"/>
      <c r="N228" s="18"/>
    </row>
    <row r="229" spans="1:14" s="4" customFormat="1" ht="15" customHeight="1" x14ac:dyDescent="0.15">
      <c r="A229" s="15"/>
      <c r="E229" s="121"/>
      <c r="G229" s="16"/>
      <c r="H229" s="17"/>
      <c r="I229" s="17"/>
      <c r="J229" s="17"/>
      <c r="K229" s="18"/>
      <c r="L229" s="18"/>
      <c r="M229" s="18"/>
      <c r="N229" s="18"/>
    </row>
    <row r="230" spans="1:14" s="4" customFormat="1" ht="15" customHeight="1" x14ac:dyDescent="0.15">
      <c r="A230" s="15"/>
      <c r="E230" s="121"/>
      <c r="G230" s="16"/>
      <c r="H230" s="17"/>
      <c r="I230" s="17"/>
      <c r="J230" s="17"/>
      <c r="K230" s="18"/>
      <c r="L230" s="18"/>
      <c r="M230" s="18"/>
      <c r="N230" s="18"/>
    </row>
    <row r="231" spans="1:14" s="4" customFormat="1" ht="15" customHeight="1" x14ac:dyDescent="0.15">
      <c r="A231" s="15"/>
      <c r="E231" s="121"/>
      <c r="G231" s="16"/>
      <c r="H231" s="17"/>
      <c r="I231" s="17"/>
      <c r="J231" s="17"/>
      <c r="K231" s="18"/>
      <c r="L231" s="18"/>
      <c r="M231" s="18"/>
      <c r="N231" s="18"/>
    </row>
    <row r="232" spans="1:14" s="4" customFormat="1" ht="15" customHeight="1" x14ac:dyDescent="0.15">
      <c r="A232" s="15"/>
      <c r="E232" s="121"/>
      <c r="G232" s="16"/>
      <c r="H232" s="17"/>
      <c r="I232" s="17"/>
      <c r="J232" s="17"/>
      <c r="K232" s="18"/>
      <c r="L232" s="18"/>
      <c r="M232" s="18"/>
      <c r="N232" s="18"/>
    </row>
    <row r="233" spans="1:14" s="4" customFormat="1" ht="15" customHeight="1" x14ac:dyDescent="0.15">
      <c r="A233" s="15"/>
      <c r="E233" s="121"/>
      <c r="G233" s="16"/>
      <c r="H233" s="17"/>
      <c r="I233" s="17"/>
      <c r="J233" s="17"/>
      <c r="K233" s="18"/>
      <c r="L233" s="18"/>
      <c r="M233" s="18"/>
      <c r="N233" s="18"/>
    </row>
    <row r="234" spans="1:14" s="4" customFormat="1" ht="15" customHeight="1" x14ac:dyDescent="0.15">
      <c r="A234" s="15"/>
      <c r="E234" s="121"/>
      <c r="G234" s="16"/>
      <c r="H234" s="17"/>
      <c r="I234" s="17"/>
      <c r="J234" s="17"/>
      <c r="K234" s="18"/>
      <c r="L234" s="18"/>
      <c r="M234" s="18"/>
      <c r="N234" s="18"/>
    </row>
    <row r="235" spans="1:14" ht="15" customHeight="1" x14ac:dyDescent="0.15"/>
    <row r="236" spans="1:14" ht="15" customHeight="1" x14ac:dyDescent="0.15"/>
    <row r="237" spans="1:14" ht="15" customHeight="1" x14ac:dyDescent="0.15"/>
    <row r="238" spans="1:14" ht="15" customHeight="1" x14ac:dyDescent="0.15"/>
    <row r="239" spans="1:14" ht="15" customHeight="1" x14ac:dyDescent="0.15"/>
    <row r="240" spans="1:14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</sheetData>
  <autoFilter ref="A4:AC78" xr:uid="{00000000-0001-0000-0400-000000000000}"/>
  <mergeCells count="17">
    <mergeCell ref="T3:V3"/>
    <mergeCell ref="W3:Y3"/>
    <mergeCell ref="Q3:S3"/>
    <mergeCell ref="Q2:AA2"/>
    <mergeCell ref="Z3:AA3"/>
    <mergeCell ref="A2:A4"/>
    <mergeCell ref="B2:B4"/>
    <mergeCell ref="P2:P4"/>
    <mergeCell ref="I3:K3"/>
    <mergeCell ref="O2:O4"/>
    <mergeCell ref="G2:G4"/>
    <mergeCell ref="C2:C4"/>
    <mergeCell ref="E2:E4"/>
    <mergeCell ref="D2:D4"/>
    <mergeCell ref="F2:F4"/>
    <mergeCell ref="H2:N2"/>
    <mergeCell ref="L3:N3"/>
  </mergeCells>
  <phoneticPr fontId="2"/>
  <dataValidations count="4">
    <dataValidation imeMode="on" allowBlank="1" showInputMessage="1" showErrorMessage="1" sqref="G46:G48 G67 G5:G10 G38:G42 G14:G16 G36" xr:uid="{00000000-0002-0000-0400-000000000000}"/>
    <dataValidation type="custom" errorStyle="warning" allowBlank="1" showInputMessage="1" showErrorMessage="1" sqref="M5" xr:uid="{00000000-0002-0000-0400-000001000000}">
      <formula1>J5=M5</formula1>
    </dataValidation>
    <dataValidation type="list" allowBlank="1" showInputMessage="1" showErrorMessage="1" sqref="W5:X72 T5:U72 Z5:Z72 O5:O72 Q5:R72" xr:uid="{00000000-0002-0000-0400-000002000000}">
      <formula1>"○"</formula1>
    </dataValidation>
    <dataValidation type="list" allowBlank="1" showInputMessage="1" showErrorMessage="1" prompt="１＝社会福祉協議会_x000a_２＝社会福祉法人（社会福祉協議会以外）_x000a_３＝医療法人_x000a_４＝営利法人（株式・合名・合資・合同会社）_x000a_５＝特定非営利活動法（NPO）_x000a_６＝その他（社団・財団・農協・生協等）" sqref="D5:D72" xr:uid="{00000000-0002-0000-0400-000003000000}">
      <formula1>$AB$5:$AB$41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40" orientation="landscape" horizontalDpi="300" verticalDpi="300" r:id="rId1"/>
  <headerFooter alignWithMargins="0">
    <oddHeader>&amp;L&amp;A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AF827"/>
  <sheetViews>
    <sheetView view="pageBreakPreview" topLeftCell="B1" zoomScale="75" zoomScaleNormal="100" zoomScaleSheetLayoutView="75" workbookViewId="0">
      <selection activeCell="B1" sqref="B1"/>
    </sheetView>
  </sheetViews>
  <sheetFormatPr defaultColWidth="9" defaultRowHeight="13.5" x14ac:dyDescent="0.15"/>
  <cols>
    <col min="1" max="1" width="4.625" style="5" hidden="1" customWidth="1"/>
    <col min="2" max="2" width="8.375" style="4" customWidth="1"/>
    <col min="3" max="3" width="4.5" style="4" bestFit="1" customWidth="1"/>
    <col min="4" max="4" width="8.375" style="4" customWidth="1"/>
    <col min="5" max="5" width="21.25" style="4" customWidth="1"/>
    <col min="6" max="6" width="25.625" style="4" customWidth="1"/>
    <col min="7" max="7" width="28.875" style="2" customWidth="1"/>
    <col min="8" max="8" width="6.75" style="13" customWidth="1"/>
    <col min="9" max="9" width="13.375" style="13" customWidth="1"/>
    <col min="10" max="10" width="15.125" style="13" bestFit="1" customWidth="1"/>
    <col min="11" max="13" width="15.125" style="13" customWidth="1"/>
    <col min="14" max="14" width="13" style="3" bestFit="1" customWidth="1"/>
    <col min="15" max="15" width="7.125" style="1" bestFit="1" customWidth="1"/>
    <col min="16" max="18" width="11.625" style="1" customWidth="1"/>
    <col min="19" max="19" width="17.375" style="1" customWidth="1"/>
    <col min="20" max="21" width="11.625" style="1" customWidth="1"/>
    <col min="22" max="22" width="17.5" style="1" customWidth="1"/>
    <col min="23" max="24" width="11.625" style="1" customWidth="1"/>
    <col min="25" max="25" width="16.875" style="1" customWidth="1"/>
    <col min="26" max="26" width="11.625" style="1" customWidth="1"/>
    <col min="27" max="27" width="18.625" style="1" customWidth="1"/>
    <col min="28" max="16384" width="9" style="1"/>
  </cols>
  <sheetData>
    <row r="1" spans="1:32" s="4" customFormat="1" ht="30" customHeight="1" thickBot="1" x14ac:dyDescent="0.2">
      <c r="A1" s="15"/>
      <c r="B1" s="91" t="s">
        <v>25</v>
      </c>
      <c r="G1" s="16"/>
      <c r="H1" s="17"/>
      <c r="I1" s="17"/>
      <c r="J1" s="17"/>
      <c r="K1" s="17"/>
      <c r="L1" s="17"/>
      <c r="M1" s="17"/>
      <c r="N1" s="18"/>
    </row>
    <row r="2" spans="1:32" s="4" customFormat="1" ht="18" thickBot="1" x14ac:dyDescent="0.2">
      <c r="A2" s="279"/>
      <c r="B2" s="282" t="s">
        <v>12</v>
      </c>
      <c r="C2" s="282" t="s">
        <v>13</v>
      </c>
      <c r="D2" s="291" t="s">
        <v>14</v>
      </c>
      <c r="E2" s="291" t="s">
        <v>15</v>
      </c>
      <c r="F2" s="291" t="s">
        <v>16</v>
      </c>
      <c r="G2" s="282" t="s">
        <v>17</v>
      </c>
      <c r="H2" s="303" t="s">
        <v>61</v>
      </c>
      <c r="I2" s="303"/>
      <c r="J2" s="303"/>
      <c r="K2" s="303"/>
      <c r="L2" s="303"/>
      <c r="M2" s="303"/>
      <c r="N2" s="303"/>
      <c r="O2" s="297" t="s">
        <v>20</v>
      </c>
      <c r="P2" s="297" t="s">
        <v>44</v>
      </c>
      <c r="Q2" s="297" t="s">
        <v>3</v>
      </c>
      <c r="R2" s="297"/>
      <c r="S2" s="297"/>
      <c r="T2" s="297"/>
      <c r="U2" s="297"/>
      <c r="V2" s="297"/>
      <c r="W2" s="297"/>
      <c r="X2" s="297"/>
      <c r="Y2" s="297"/>
      <c r="Z2" s="297"/>
      <c r="AA2" s="297"/>
    </row>
    <row r="3" spans="1:32" s="4" customFormat="1" ht="14.25" thickBot="1" x14ac:dyDescent="0.2">
      <c r="A3" s="280"/>
      <c r="B3" s="282"/>
      <c r="C3" s="282"/>
      <c r="D3" s="291"/>
      <c r="E3" s="291"/>
      <c r="F3" s="291"/>
      <c r="G3" s="282"/>
      <c r="H3" s="97"/>
      <c r="I3" s="286" t="s">
        <v>1</v>
      </c>
      <c r="J3" s="287"/>
      <c r="K3" s="287"/>
      <c r="L3" s="287"/>
      <c r="M3" s="287"/>
      <c r="N3" s="287"/>
      <c r="O3" s="304"/>
      <c r="P3" s="304"/>
      <c r="Q3" s="299" t="s">
        <v>4</v>
      </c>
      <c r="R3" s="297"/>
      <c r="S3" s="300"/>
      <c r="T3" s="296" t="s">
        <v>65</v>
      </c>
      <c r="U3" s="297"/>
      <c r="V3" s="298"/>
      <c r="W3" s="299" t="s">
        <v>66</v>
      </c>
      <c r="X3" s="297"/>
      <c r="Y3" s="300"/>
      <c r="Z3" s="301" t="s">
        <v>5</v>
      </c>
      <c r="AA3" s="302"/>
      <c r="AB3" s="87"/>
    </row>
    <row r="4" spans="1:32" s="15" customFormat="1" ht="38.25" customHeight="1" thickBot="1" x14ac:dyDescent="0.2">
      <c r="A4" s="281"/>
      <c r="B4" s="282"/>
      <c r="C4" s="282"/>
      <c r="D4" s="291"/>
      <c r="E4" s="291"/>
      <c r="F4" s="291"/>
      <c r="G4" s="282"/>
      <c r="H4" s="98" t="s">
        <v>18</v>
      </c>
      <c r="I4" s="100" t="s">
        <v>50</v>
      </c>
      <c r="J4" s="103" t="s">
        <v>56</v>
      </c>
      <c r="K4" s="103" t="s">
        <v>51</v>
      </c>
      <c r="L4" s="103" t="s">
        <v>58</v>
      </c>
      <c r="M4" s="103" t="s">
        <v>59</v>
      </c>
      <c r="N4" s="101" t="s">
        <v>60</v>
      </c>
      <c r="O4" s="305"/>
      <c r="P4" s="305"/>
      <c r="Q4" s="229" t="s">
        <v>45</v>
      </c>
      <c r="R4" s="224" t="s">
        <v>48</v>
      </c>
      <c r="S4" s="230" t="s">
        <v>46</v>
      </c>
      <c r="T4" s="225" t="s">
        <v>47</v>
      </c>
      <c r="U4" s="224" t="s">
        <v>67</v>
      </c>
      <c r="V4" s="240" t="s">
        <v>68</v>
      </c>
      <c r="W4" s="229" t="s">
        <v>69</v>
      </c>
      <c r="X4" s="224" t="s">
        <v>70</v>
      </c>
      <c r="Y4" s="230" t="s">
        <v>71</v>
      </c>
      <c r="Z4" s="246" t="s">
        <v>72</v>
      </c>
      <c r="AA4" s="102" t="s">
        <v>73</v>
      </c>
    </row>
    <row r="5" spans="1:32" s="4" customFormat="1" ht="27" customHeight="1" x14ac:dyDescent="0.15">
      <c r="A5" s="14"/>
      <c r="B5" s="64" t="s">
        <v>213</v>
      </c>
      <c r="C5" s="93">
        <v>1</v>
      </c>
      <c r="D5" s="117">
        <v>2</v>
      </c>
      <c r="E5" s="148" t="s">
        <v>209</v>
      </c>
      <c r="F5" s="138" t="s">
        <v>121</v>
      </c>
      <c r="G5" s="94" t="s">
        <v>122</v>
      </c>
      <c r="H5" s="33">
        <v>15</v>
      </c>
      <c r="I5" s="34">
        <v>1065900</v>
      </c>
      <c r="J5" s="35">
        <v>1219</v>
      </c>
      <c r="K5" s="33">
        <v>256</v>
      </c>
      <c r="L5" s="115">
        <f>ROUNDUP(J5/K5,1)</f>
        <v>4.8</v>
      </c>
      <c r="M5" s="33">
        <v>12</v>
      </c>
      <c r="N5" s="95">
        <f>IF(AND(I5&gt;0,L5&gt;0,M5&gt;0),I5/L5/M5,0)</f>
        <v>18505.208333333332</v>
      </c>
      <c r="O5" s="144"/>
      <c r="P5" s="96"/>
      <c r="Q5" s="231" t="s">
        <v>204</v>
      </c>
      <c r="R5" s="92"/>
      <c r="S5" s="232">
        <v>5.0000000000000001E-3</v>
      </c>
      <c r="T5" s="92"/>
      <c r="U5" s="92"/>
      <c r="V5" s="241"/>
      <c r="W5" s="231"/>
      <c r="X5" s="92"/>
      <c r="Y5" s="232"/>
      <c r="Z5" s="247"/>
      <c r="AA5" s="123"/>
      <c r="AB5" s="76">
        <v>1</v>
      </c>
      <c r="AC5" s="76" t="s">
        <v>7</v>
      </c>
      <c r="AE5" s="76">
        <v>1</v>
      </c>
      <c r="AF5" s="76" t="s">
        <v>22</v>
      </c>
    </row>
    <row r="6" spans="1:32" s="4" customFormat="1" ht="27" customHeight="1" x14ac:dyDescent="0.15">
      <c r="A6" s="14"/>
      <c r="B6" s="54" t="s">
        <v>213</v>
      </c>
      <c r="C6" s="57">
        <v>2</v>
      </c>
      <c r="D6" s="118">
        <v>2</v>
      </c>
      <c r="E6" s="258" t="s">
        <v>212</v>
      </c>
      <c r="F6" s="139" t="s">
        <v>210</v>
      </c>
      <c r="G6" s="48" t="s">
        <v>211</v>
      </c>
      <c r="H6" s="21">
        <v>19</v>
      </c>
      <c r="I6" s="34">
        <v>72000</v>
      </c>
      <c r="J6" s="35">
        <v>554</v>
      </c>
      <c r="K6" s="33">
        <v>366</v>
      </c>
      <c r="L6" s="115">
        <f t="shared" ref="L6:L69" si="0">ROUNDUP(J6/K6,1)</f>
        <v>1.6</v>
      </c>
      <c r="M6" s="21">
        <v>12</v>
      </c>
      <c r="N6" s="95">
        <f t="shared" ref="N6:N69" si="1">IF(AND(I6&gt;0,L6&gt;0,M6&gt;0),I6/L6/M6,0)</f>
        <v>3750</v>
      </c>
      <c r="O6" s="29"/>
      <c r="P6" s="42"/>
      <c r="Q6" s="233"/>
      <c r="R6" s="71"/>
      <c r="S6" s="234"/>
      <c r="T6" s="226"/>
      <c r="U6" s="71"/>
      <c r="V6" s="242"/>
      <c r="W6" s="233"/>
      <c r="X6" s="71"/>
      <c r="Y6" s="234"/>
      <c r="Z6" s="248"/>
      <c r="AA6" s="124"/>
      <c r="AB6" s="76">
        <v>2</v>
      </c>
      <c r="AC6" s="78" t="s">
        <v>8</v>
      </c>
      <c r="AE6" s="76">
        <v>2</v>
      </c>
      <c r="AF6" s="76" t="s">
        <v>23</v>
      </c>
    </row>
    <row r="7" spans="1:32" s="4" customFormat="1" ht="27" customHeight="1" x14ac:dyDescent="0.15">
      <c r="A7" s="14"/>
      <c r="B7" s="54"/>
      <c r="C7" s="93"/>
      <c r="D7" s="118"/>
      <c r="E7" s="149"/>
      <c r="F7" s="54"/>
      <c r="G7" s="48"/>
      <c r="H7" s="21"/>
      <c r="I7" s="34"/>
      <c r="J7" s="35"/>
      <c r="K7" s="33"/>
      <c r="L7" s="115" t="e">
        <f t="shared" si="0"/>
        <v>#DIV/0!</v>
      </c>
      <c r="M7" s="21"/>
      <c r="N7" s="95" t="e">
        <f t="shared" si="1"/>
        <v>#DIV/0!</v>
      </c>
      <c r="O7" s="29"/>
      <c r="P7" s="146"/>
      <c r="Q7" s="235"/>
      <c r="R7" s="72"/>
      <c r="S7" s="234"/>
      <c r="T7" s="227"/>
      <c r="U7" s="72"/>
      <c r="V7" s="242"/>
      <c r="W7" s="235"/>
      <c r="X7" s="72"/>
      <c r="Y7" s="234"/>
      <c r="Z7" s="247"/>
      <c r="AA7" s="124"/>
      <c r="AB7" s="76">
        <v>3</v>
      </c>
      <c r="AC7" s="78" t="s">
        <v>9</v>
      </c>
    </row>
    <row r="8" spans="1:32" s="4" customFormat="1" ht="27" customHeight="1" x14ac:dyDescent="0.15">
      <c r="A8" s="14"/>
      <c r="B8" s="54"/>
      <c r="C8" s="47"/>
      <c r="D8" s="46"/>
      <c r="E8" s="46"/>
      <c r="F8" s="54"/>
      <c r="G8" s="48"/>
      <c r="H8" s="21"/>
      <c r="I8" s="34"/>
      <c r="J8" s="35"/>
      <c r="K8" s="33"/>
      <c r="L8" s="115" t="e">
        <f>ROUNDUP(J8/K8,1)</f>
        <v>#DIV/0!</v>
      </c>
      <c r="M8" s="21"/>
      <c r="N8" s="95" t="e">
        <f t="shared" si="1"/>
        <v>#DIV/0!</v>
      </c>
      <c r="O8" s="29"/>
      <c r="P8" s="42"/>
      <c r="Q8" s="233"/>
      <c r="R8" s="71"/>
      <c r="S8" s="234"/>
      <c r="T8" s="226"/>
      <c r="U8" s="71"/>
      <c r="V8" s="242"/>
      <c r="W8" s="233"/>
      <c r="X8" s="71"/>
      <c r="Y8" s="234"/>
      <c r="Z8" s="248"/>
      <c r="AA8" s="124"/>
      <c r="AB8" s="76">
        <v>4</v>
      </c>
      <c r="AC8" s="77" t="s">
        <v>21</v>
      </c>
    </row>
    <row r="9" spans="1:32" s="4" customFormat="1" ht="27" customHeight="1" x14ac:dyDescent="0.15">
      <c r="A9" s="14"/>
      <c r="B9" s="54"/>
      <c r="C9" s="47"/>
      <c r="D9" s="46"/>
      <c r="E9" s="46"/>
      <c r="F9" s="54"/>
      <c r="G9" s="48"/>
      <c r="H9" s="21"/>
      <c r="I9" s="34"/>
      <c r="J9" s="35"/>
      <c r="K9" s="33"/>
      <c r="L9" s="115" t="e">
        <f t="shared" si="0"/>
        <v>#DIV/0!</v>
      </c>
      <c r="M9" s="21"/>
      <c r="N9" s="95" t="e">
        <f t="shared" si="1"/>
        <v>#DIV/0!</v>
      </c>
      <c r="O9" s="29"/>
      <c r="P9" s="42"/>
      <c r="Q9" s="235"/>
      <c r="R9" s="72"/>
      <c r="S9" s="234"/>
      <c r="T9" s="227"/>
      <c r="U9" s="72"/>
      <c r="V9" s="242"/>
      <c r="W9" s="235"/>
      <c r="X9" s="72"/>
      <c r="Y9" s="234"/>
      <c r="Z9" s="247"/>
      <c r="AA9" s="124"/>
      <c r="AB9" s="76">
        <v>5</v>
      </c>
      <c r="AC9" s="77" t="s">
        <v>11</v>
      </c>
    </row>
    <row r="10" spans="1:32" s="4" customFormat="1" ht="27" customHeight="1" x14ac:dyDescent="0.15">
      <c r="A10" s="14"/>
      <c r="B10" s="54"/>
      <c r="C10" s="47"/>
      <c r="D10" s="46"/>
      <c r="E10" s="46"/>
      <c r="F10" s="54"/>
      <c r="G10" s="48"/>
      <c r="H10" s="21"/>
      <c r="I10" s="34"/>
      <c r="J10" s="35"/>
      <c r="K10" s="33"/>
      <c r="L10" s="115" t="e">
        <f t="shared" si="0"/>
        <v>#DIV/0!</v>
      </c>
      <c r="M10" s="21"/>
      <c r="N10" s="95" t="e">
        <f t="shared" si="1"/>
        <v>#DIV/0!</v>
      </c>
      <c r="O10" s="29"/>
      <c r="P10" s="42"/>
      <c r="Q10" s="233"/>
      <c r="R10" s="71"/>
      <c r="S10" s="234"/>
      <c r="T10" s="226"/>
      <c r="U10" s="71"/>
      <c r="V10" s="242"/>
      <c r="W10" s="233"/>
      <c r="X10" s="71"/>
      <c r="Y10" s="234"/>
      <c r="Z10" s="248"/>
      <c r="AA10" s="124"/>
      <c r="AB10" s="76">
        <v>6</v>
      </c>
      <c r="AC10" s="78" t="s">
        <v>10</v>
      </c>
    </row>
    <row r="11" spans="1:32" s="4" customFormat="1" ht="27" customHeight="1" x14ac:dyDescent="0.15">
      <c r="A11" s="14"/>
      <c r="B11" s="54"/>
      <c r="C11" s="47"/>
      <c r="D11" s="46"/>
      <c r="E11" s="46"/>
      <c r="F11" s="54"/>
      <c r="G11" s="48"/>
      <c r="H11" s="21"/>
      <c r="I11" s="34"/>
      <c r="J11" s="35"/>
      <c r="K11" s="33"/>
      <c r="L11" s="115" t="e">
        <f t="shared" si="0"/>
        <v>#DIV/0!</v>
      </c>
      <c r="M11" s="21"/>
      <c r="N11" s="95" t="e">
        <f t="shared" si="1"/>
        <v>#DIV/0!</v>
      </c>
      <c r="O11" s="29"/>
      <c r="P11" s="42"/>
      <c r="Q11" s="235"/>
      <c r="R11" s="72"/>
      <c r="S11" s="234"/>
      <c r="T11" s="227"/>
      <c r="U11" s="72"/>
      <c r="V11" s="242"/>
      <c r="W11" s="235"/>
      <c r="X11" s="72"/>
      <c r="Y11" s="234"/>
      <c r="Z11" s="247"/>
      <c r="AA11" s="124"/>
      <c r="AB11" s="76"/>
      <c r="AC11" s="78"/>
    </row>
    <row r="12" spans="1:32" s="4" customFormat="1" ht="27" hidden="1" customHeight="1" x14ac:dyDescent="0.15">
      <c r="A12" s="14"/>
      <c r="B12" s="54"/>
      <c r="C12" s="47"/>
      <c r="D12" s="46"/>
      <c r="E12" s="46"/>
      <c r="F12" s="54"/>
      <c r="G12" s="48"/>
      <c r="H12" s="21"/>
      <c r="I12" s="22"/>
      <c r="J12" s="23"/>
      <c r="K12" s="21"/>
      <c r="L12" s="115" t="e">
        <f t="shared" si="0"/>
        <v>#DIV/0!</v>
      </c>
      <c r="M12" s="21"/>
      <c r="N12" s="95" t="e">
        <f t="shared" si="1"/>
        <v>#DIV/0!</v>
      </c>
      <c r="O12" s="29"/>
      <c r="P12" s="42"/>
      <c r="Q12" s="233"/>
      <c r="R12" s="71"/>
      <c r="S12" s="234"/>
      <c r="T12" s="226"/>
      <c r="U12" s="71"/>
      <c r="V12" s="242"/>
      <c r="W12" s="233"/>
      <c r="X12" s="71"/>
      <c r="Y12" s="234"/>
      <c r="Z12" s="248"/>
      <c r="AA12" s="124"/>
      <c r="AB12" s="76"/>
      <c r="AC12" s="77"/>
    </row>
    <row r="13" spans="1:32" s="4" customFormat="1" ht="27" hidden="1" customHeight="1" x14ac:dyDescent="0.15">
      <c r="A13" s="14"/>
      <c r="B13" s="54"/>
      <c r="C13" s="47"/>
      <c r="D13" s="46"/>
      <c r="E13" s="46"/>
      <c r="F13" s="54"/>
      <c r="G13" s="48"/>
      <c r="H13" s="21"/>
      <c r="I13" s="22"/>
      <c r="J13" s="23"/>
      <c r="K13" s="21"/>
      <c r="L13" s="115" t="e">
        <f t="shared" si="0"/>
        <v>#DIV/0!</v>
      </c>
      <c r="M13" s="21"/>
      <c r="N13" s="95" t="e">
        <f t="shared" si="1"/>
        <v>#DIV/0!</v>
      </c>
      <c r="O13" s="29"/>
      <c r="P13" s="42"/>
      <c r="Q13" s="235"/>
      <c r="R13" s="72"/>
      <c r="S13" s="234"/>
      <c r="T13" s="227"/>
      <c r="U13" s="72"/>
      <c r="V13" s="242"/>
      <c r="W13" s="235"/>
      <c r="X13" s="72"/>
      <c r="Y13" s="234"/>
      <c r="Z13" s="247"/>
      <c r="AA13" s="124"/>
      <c r="AB13" s="76"/>
      <c r="AC13" s="78"/>
    </row>
    <row r="14" spans="1:32" s="4" customFormat="1" ht="27" hidden="1" customHeight="1" x14ac:dyDescent="0.15">
      <c r="A14" s="14"/>
      <c r="B14" s="54"/>
      <c r="C14" s="47"/>
      <c r="D14" s="46"/>
      <c r="E14" s="46"/>
      <c r="F14" s="54"/>
      <c r="G14" s="48"/>
      <c r="H14" s="21"/>
      <c r="I14" s="22"/>
      <c r="J14" s="23"/>
      <c r="K14" s="21"/>
      <c r="L14" s="115" t="e">
        <f t="shared" si="0"/>
        <v>#DIV/0!</v>
      </c>
      <c r="M14" s="21"/>
      <c r="N14" s="95" t="e">
        <f t="shared" si="1"/>
        <v>#DIV/0!</v>
      </c>
      <c r="O14" s="29"/>
      <c r="P14" s="42"/>
      <c r="Q14" s="233"/>
      <c r="R14" s="71"/>
      <c r="S14" s="234"/>
      <c r="T14" s="226"/>
      <c r="U14" s="71"/>
      <c r="V14" s="242"/>
      <c r="W14" s="233"/>
      <c r="X14" s="71"/>
      <c r="Y14" s="234"/>
      <c r="Z14" s="248"/>
      <c r="AA14" s="124"/>
    </row>
    <row r="15" spans="1:32" s="4" customFormat="1" ht="27" hidden="1" customHeight="1" x14ac:dyDescent="0.15">
      <c r="A15" s="14"/>
      <c r="B15" s="54"/>
      <c r="C15" s="47"/>
      <c r="D15" s="46"/>
      <c r="E15" s="46"/>
      <c r="F15" s="54"/>
      <c r="G15" s="48"/>
      <c r="H15" s="21"/>
      <c r="I15" s="22"/>
      <c r="J15" s="23"/>
      <c r="K15" s="21"/>
      <c r="L15" s="115" t="e">
        <f t="shared" si="0"/>
        <v>#DIV/0!</v>
      </c>
      <c r="M15" s="21"/>
      <c r="N15" s="95" t="e">
        <f t="shared" si="1"/>
        <v>#DIV/0!</v>
      </c>
      <c r="O15" s="29"/>
      <c r="P15" s="42"/>
      <c r="Q15" s="235"/>
      <c r="R15" s="72"/>
      <c r="S15" s="234"/>
      <c r="T15" s="227"/>
      <c r="U15" s="72"/>
      <c r="V15" s="242"/>
      <c r="W15" s="235"/>
      <c r="X15" s="72"/>
      <c r="Y15" s="234"/>
      <c r="Z15" s="247"/>
      <c r="AA15" s="124"/>
    </row>
    <row r="16" spans="1:32" s="4" customFormat="1" ht="27" hidden="1" customHeight="1" x14ac:dyDescent="0.15">
      <c r="A16" s="14"/>
      <c r="B16" s="54"/>
      <c r="C16" s="47"/>
      <c r="D16" s="46"/>
      <c r="E16" s="46"/>
      <c r="F16" s="54"/>
      <c r="G16" s="48"/>
      <c r="H16" s="21"/>
      <c r="I16" s="22"/>
      <c r="J16" s="23"/>
      <c r="K16" s="21"/>
      <c r="L16" s="115" t="e">
        <f t="shared" si="0"/>
        <v>#DIV/0!</v>
      </c>
      <c r="M16" s="21"/>
      <c r="N16" s="95" t="e">
        <f t="shared" si="1"/>
        <v>#DIV/0!</v>
      </c>
      <c r="O16" s="29"/>
      <c r="P16" s="42"/>
      <c r="Q16" s="235"/>
      <c r="R16" s="72"/>
      <c r="S16" s="234"/>
      <c r="T16" s="227"/>
      <c r="U16" s="72"/>
      <c r="V16" s="242"/>
      <c r="W16" s="235"/>
      <c r="X16" s="72"/>
      <c r="Y16" s="234"/>
      <c r="Z16" s="247"/>
      <c r="AA16" s="124"/>
    </row>
    <row r="17" spans="1:27" s="4" customFormat="1" ht="27" hidden="1" customHeight="1" x14ac:dyDescent="0.15">
      <c r="A17" s="14"/>
      <c r="B17" s="54"/>
      <c r="C17" s="47"/>
      <c r="D17" s="46"/>
      <c r="E17" s="46"/>
      <c r="F17" s="54"/>
      <c r="G17" s="48"/>
      <c r="H17" s="21"/>
      <c r="I17" s="22"/>
      <c r="J17" s="23"/>
      <c r="K17" s="21"/>
      <c r="L17" s="115" t="e">
        <f t="shared" si="0"/>
        <v>#DIV/0!</v>
      </c>
      <c r="M17" s="21"/>
      <c r="N17" s="95" t="e">
        <f t="shared" si="1"/>
        <v>#DIV/0!</v>
      </c>
      <c r="O17" s="29"/>
      <c r="P17" s="42"/>
      <c r="Q17" s="233"/>
      <c r="R17" s="71"/>
      <c r="S17" s="234"/>
      <c r="T17" s="226"/>
      <c r="U17" s="71"/>
      <c r="V17" s="242"/>
      <c r="W17" s="233"/>
      <c r="X17" s="71"/>
      <c r="Y17" s="234"/>
      <c r="Z17" s="248"/>
      <c r="AA17" s="124"/>
    </row>
    <row r="18" spans="1:27" s="4" customFormat="1" ht="27" hidden="1" customHeight="1" x14ac:dyDescent="0.15">
      <c r="A18" s="14"/>
      <c r="B18" s="56"/>
      <c r="C18" s="47"/>
      <c r="D18" s="46"/>
      <c r="E18" s="46"/>
      <c r="F18" s="56"/>
      <c r="G18" s="48"/>
      <c r="H18" s="21"/>
      <c r="I18" s="22"/>
      <c r="J18" s="23"/>
      <c r="K18" s="21"/>
      <c r="L18" s="115" t="e">
        <f t="shared" si="0"/>
        <v>#DIV/0!</v>
      </c>
      <c r="M18" s="21"/>
      <c r="N18" s="95" t="e">
        <f t="shared" si="1"/>
        <v>#DIV/0!</v>
      </c>
      <c r="O18" s="29"/>
      <c r="P18" s="42"/>
      <c r="Q18" s="235"/>
      <c r="R18" s="72"/>
      <c r="S18" s="234"/>
      <c r="T18" s="227"/>
      <c r="U18" s="72"/>
      <c r="V18" s="242"/>
      <c r="W18" s="235"/>
      <c r="X18" s="72"/>
      <c r="Y18" s="234"/>
      <c r="Z18" s="247"/>
      <c r="AA18" s="124"/>
    </row>
    <row r="19" spans="1:27" s="4" customFormat="1" ht="27" hidden="1" customHeight="1" x14ac:dyDescent="0.15">
      <c r="A19" s="14"/>
      <c r="B19" s="54"/>
      <c r="C19" s="47"/>
      <c r="D19" s="46"/>
      <c r="E19" s="46"/>
      <c r="F19" s="54"/>
      <c r="G19" s="48"/>
      <c r="H19" s="21"/>
      <c r="I19" s="22"/>
      <c r="J19" s="23"/>
      <c r="K19" s="21"/>
      <c r="L19" s="115" t="e">
        <f t="shared" si="0"/>
        <v>#DIV/0!</v>
      </c>
      <c r="M19" s="21"/>
      <c r="N19" s="95" t="e">
        <f t="shared" si="1"/>
        <v>#DIV/0!</v>
      </c>
      <c r="O19" s="29"/>
      <c r="P19" s="42"/>
      <c r="Q19" s="233"/>
      <c r="R19" s="71"/>
      <c r="S19" s="234"/>
      <c r="T19" s="226"/>
      <c r="U19" s="71"/>
      <c r="V19" s="242"/>
      <c r="W19" s="233"/>
      <c r="X19" s="71"/>
      <c r="Y19" s="234"/>
      <c r="Z19" s="248"/>
      <c r="AA19" s="124"/>
    </row>
    <row r="20" spans="1:27" s="4" customFormat="1" ht="27" hidden="1" customHeight="1" x14ac:dyDescent="0.15">
      <c r="A20" s="14"/>
      <c r="B20" s="54"/>
      <c r="C20" s="47"/>
      <c r="D20" s="46"/>
      <c r="E20" s="46"/>
      <c r="F20" s="54"/>
      <c r="G20" s="48"/>
      <c r="H20" s="21"/>
      <c r="I20" s="22"/>
      <c r="J20" s="23"/>
      <c r="K20" s="21"/>
      <c r="L20" s="115" t="e">
        <f t="shared" si="0"/>
        <v>#DIV/0!</v>
      </c>
      <c r="M20" s="21"/>
      <c r="N20" s="95" t="e">
        <f t="shared" si="1"/>
        <v>#DIV/0!</v>
      </c>
      <c r="O20" s="29"/>
      <c r="P20" s="42"/>
      <c r="Q20" s="235"/>
      <c r="R20" s="72"/>
      <c r="S20" s="234"/>
      <c r="T20" s="227"/>
      <c r="U20" s="72"/>
      <c r="V20" s="242"/>
      <c r="W20" s="235"/>
      <c r="X20" s="72"/>
      <c r="Y20" s="234"/>
      <c r="Z20" s="247"/>
      <c r="AA20" s="124"/>
    </row>
    <row r="21" spans="1:27" s="4" customFormat="1" ht="27" hidden="1" customHeight="1" x14ac:dyDescent="0.15">
      <c r="A21" s="14"/>
      <c r="B21" s="54"/>
      <c r="C21" s="47"/>
      <c r="D21" s="46"/>
      <c r="E21" s="46"/>
      <c r="F21" s="54"/>
      <c r="G21" s="48"/>
      <c r="H21" s="21"/>
      <c r="I21" s="22"/>
      <c r="J21" s="23"/>
      <c r="K21" s="21"/>
      <c r="L21" s="115" t="e">
        <f t="shared" si="0"/>
        <v>#DIV/0!</v>
      </c>
      <c r="M21" s="21"/>
      <c r="N21" s="95" t="e">
        <f t="shared" si="1"/>
        <v>#DIV/0!</v>
      </c>
      <c r="O21" s="29"/>
      <c r="P21" s="42"/>
      <c r="Q21" s="233"/>
      <c r="R21" s="71"/>
      <c r="S21" s="236"/>
      <c r="T21" s="226"/>
      <c r="U21" s="71"/>
      <c r="V21" s="243"/>
      <c r="W21" s="233"/>
      <c r="X21" s="71"/>
      <c r="Y21" s="236"/>
      <c r="Z21" s="248"/>
      <c r="AA21" s="124"/>
    </row>
    <row r="22" spans="1:27" s="4" customFormat="1" ht="27" hidden="1" customHeight="1" x14ac:dyDescent="0.15">
      <c r="A22" s="14"/>
      <c r="B22" s="54"/>
      <c r="C22" s="47"/>
      <c r="D22" s="46"/>
      <c r="E22" s="46"/>
      <c r="F22" s="54"/>
      <c r="G22" s="48"/>
      <c r="H22" s="21"/>
      <c r="I22" s="22"/>
      <c r="J22" s="23"/>
      <c r="K22" s="21"/>
      <c r="L22" s="115" t="e">
        <f t="shared" si="0"/>
        <v>#DIV/0!</v>
      </c>
      <c r="M22" s="21"/>
      <c r="N22" s="95" t="e">
        <f t="shared" si="1"/>
        <v>#DIV/0!</v>
      </c>
      <c r="O22" s="29"/>
      <c r="P22" s="42"/>
      <c r="Q22" s="235"/>
      <c r="R22" s="72"/>
      <c r="S22" s="234"/>
      <c r="T22" s="227"/>
      <c r="U22" s="72"/>
      <c r="V22" s="242"/>
      <c r="W22" s="235"/>
      <c r="X22" s="72"/>
      <c r="Y22" s="234"/>
      <c r="Z22" s="247"/>
      <c r="AA22" s="124"/>
    </row>
    <row r="23" spans="1:27" s="4" customFormat="1" ht="27" hidden="1" customHeight="1" x14ac:dyDescent="0.15">
      <c r="A23" s="14"/>
      <c r="B23" s="54"/>
      <c r="C23" s="47"/>
      <c r="D23" s="46"/>
      <c r="E23" s="46"/>
      <c r="F23" s="54"/>
      <c r="G23" s="48"/>
      <c r="H23" s="21"/>
      <c r="I23" s="22"/>
      <c r="J23" s="23"/>
      <c r="K23" s="21"/>
      <c r="L23" s="115" t="e">
        <f t="shared" si="0"/>
        <v>#DIV/0!</v>
      </c>
      <c r="M23" s="21"/>
      <c r="N23" s="95" t="e">
        <f t="shared" si="1"/>
        <v>#DIV/0!</v>
      </c>
      <c r="O23" s="29"/>
      <c r="P23" s="42"/>
      <c r="Q23" s="233"/>
      <c r="R23" s="71"/>
      <c r="S23" s="234"/>
      <c r="T23" s="226"/>
      <c r="U23" s="71"/>
      <c r="V23" s="242"/>
      <c r="W23" s="233"/>
      <c r="X23" s="71"/>
      <c r="Y23" s="234"/>
      <c r="Z23" s="248"/>
      <c r="AA23" s="124"/>
    </row>
    <row r="24" spans="1:27" s="4" customFormat="1" ht="27" hidden="1" customHeight="1" x14ac:dyDescent="0.15">
      <c r="A24" s="14"/>
      <c r="B24" s="54"/>
      <c r="C24" s="47"/>
      <c r="D24" s="46"/>
      <c r="E24" s="46"/>
      <c r="F24" s="54"/>
      <c r="G24" s="48"/>
      <c r="H24" s="21"/>
      <c r="I24" s="22"/>
      <c r="J24" s="23"/>
      <c r="K24" s="21"/>
      <c r="L24" s="115" t="e">
        <f t="shared" si="0"/>
        <v>#DIV/0!</v>
      </c>
      <c r="M24" s="21"/>
      <c r="N24" s="95" t="e">
        <f t="shared" si="1"/>
        <v>#DIV/0!</v>
      </c>
      <c r="O24" s="29"/>
      <c r="P24" s="42"/>
      <c r="Q24" s="235"/>
      <c r="R24" s="72"/>
      <c r="S24" s="234"/>
      <c r="T24" s="227"/>
      <c r="U24" s="72"/>
      <c r="V24" s="242"/>
      <c r="W24" s="235"/>
      <c r="X24" s="72"/>
      <c r="Y24" s="234"/>
      <c r="Z24" s="247"/>
      <c r="AA24" s="124"/>
    </row>
    <row r="25" spans="1:27" s="4" customFormat="1" ht="27" hidden="1" customHeight="1" x14ac:dyDescent="0.15">
      <c r="A25" s="14"/>
      <c r="B25" s="54"/>
      <c r="C25" s="47"/>
      <c r="D25" s="46"/>
      <c r="E25" s="46"/>
      <c r="F25" s="54"/>
      <c r="G25" s="48"/>
      <c r="H25" s="21"/>
      <c r="I25" s="22"/>
      <c r="J25" s="23"/>
      <c r="K25" s="21"/>
      <c r="L25" s="115" t="e">
        <f t="shared" si="0"/>
        <v>#DIV/0!</v>
      </c>
      <c r="M25" s="21"/>
      <c r="N25" s="95" t="e">
        <f t="shared" si="1"/>
        <v>#DIV/0!</v>
      </c>
      <c r="O25" s="29"/>
      <c r="P25" s="42"/>
      <c r="Q25" s="233"/>
      <c r="R25" s="71"/>
      <c r="S25" s="234"/>
      <c r="T25" s="226"/>
      <c r="U25" s="71"/>
      <c r="V25" s="242"/>
      <c r="W25" s="233"/>
      <c r="X25" s="71"/>
      <c r="Y25" s="234"/>
      <c r="Z25" s="248"/>
      <c r="AA25" s="124"/>
    </row>
    <row r="26" spans="1:27" s="4" customFormat="1" ht="27" hidden="1" customHeight="1" x14ac:dyDescent="0.15">
      <c r="A26" s="14"/>
      <c r="B26" s="54"/>
      <c r="C26" s="47"/>
      <c r="D26" s="46"/>
      <c r="E26" s="46"/>
      <c r="F26" s="54"/>
      <c r="G26" s="48"/>
      <c r="H26" s="21"/>
      <c r="I26" s="22"/>
      <c r="J26" s="23"/>
      <c r="K26" s="21"/>
      <c r="L26" s="115" t="e">
        <f t="shared" si="0"/>
        <v>#DIV/0!</v>
      </c>
      <c r="M26" s="21"/>
      <c r="N26" s="95" t="e">
        <f t="shared" si="1"/>
        <v>#DIV/0!</v>
      </c>
      <c r="O26" s="29"/>
      <c r="P26" s="42"/>
      <c r="Q26" s="235"/>
      <c r="R26" s="72"/>
      <c r="S26" s="234"/>
      <c r="T26" s="227"/>
      <c r="U26" s="72"/>
      <c r="V26" s="242"/>
      <c r="W26" s="235"/>
      <c r="X26" s="72"/>
      <c r="Y26" s="234"/>
      <c r="Z26" s="247"/>
      <c r="AA26" s="124"/>
    </row>
    <row r="27" spans="1:27" s="4" customFormat="1" ht="27" hidden="1" customHeight="1" x14ac:dyDescent="0.15">
      <c r="A27" s="14"/>
      <c r="B27" s="54"/>
      <c r="C27" s="47"/>
      <c r="D27" s="46"/>
      <c r="E27" s="46"/>
      <c r="F27" s="54"/>
      <c r="G27" s="48"/>
      <c r="H27" s="21"/>
      <c r="I27" s="22"/>
      <c r="J27" s="23"/>
      <c r="K27" s="21"/>
      <c r="L27" s="115" t="e">
        <f t="shared" si="0"/>
        <v>#DIV/0!</v>
      </c>
      <c r="M27" s="21"/>
      <c r="N27" s="95" t="e">
        <f t="shared" si="1"/>
        <v>#DIV/0!</v>
      </c>
      <c r="O27" s="29"/>
      <c r="P27" s="42"/>
      <c r="Q27" s="233"/>
      <c r="R27" s="71"/>
      <c r="S27" s="234"/>
      <c r="T27" s="226"/>
      <c r="U27" s="71"/>
      <c r="V27" s="242"/>
      <c r="W27" s="233"/>
      <c r="X27" s="71"/>
      <c r="Y27" s="234"/>
      <c r="Z27" s="248"/>
      <c r="AA27" s="124"/>
    </row>
    <row r="28" spans="1:27" s="4" customFormat="1" ht="27" hidden="1" customHeight="1" x14ac:dyDescent="0.15">
      <c r="A28" s="14"/>
      <c r="B28" s="54"/>
      <c r="C28" s="47"/>
      <c r="D28" s="46"/>
      <c r="E28" s="46"/>
      <c r="F28" s="54"/>
      <c r="G28" s="48"/>
      <c r="H28" s="21"/>
      <c r="I28" s="22"/>
      <c r="J28" s="23"/>
      <c r="K28" s="21"/>
      <c r="L28" s="115" t="e">
        <f t="shared" si="0"/>
        <v>#DIV/0!</v>
      </c>
      <c r="M28" s="21"/>
      <c r="N28" s="95" t="e">
        <f t="shared" si="1"/>
        <v>#DIV/0!</v>
      </c>
      <c r="O28" s="29"/>
      <c r="P28" s="42"/>
      <c r="Q28" s="235"/>
      <c r="R28" s="72"/>
      <c r="S28" s="234"/>
      <c r="T28" s="227"/>
      <c r="U28" s="72"/>
      <c r="V28" s="242"/>
      <c r="W28" s="235"/>
      <c r="X28" s="72"/>
      <c r="Y28" s="234"/>
      <c r="Z28" s="247"/>
      <c r="AA28" s="124"/>
    </row>
    <row r="29" spans="1:27" s="4" customFormat="1" ht="27" hidden="1" customHeight="1" x14ac:dyDescent="0.15">
      <c r="A29" s="14"/>
      <c r="B29" s="54"/>
      <c r="C29" s="47"/>
      <c r="D29" s="46"/>
      <c r="E29" s="46"/>
      <c r="F29" s="54"/>
      <c r="G29" s="48"/>
      <c r="H29" s="21"/>
      <c r="I29" s="22"/>
      <c r="J29" s="23"/>
      <c r="K29" s="21"/>
      <c r="L29" s="115" t="e">
        <f t="shared" si="0"/>
        <v>#DIV/0!</v>
      </c>
      <c r="M29" s="21"/>
      <c r="N29" s="95" t="e">
        <f t="shared" si="1"/>
        <v>#DIV/0!</v>
      </c>
      <c r="O29" s="29"/>
      <c r="P29" s="42"/>
      <c r="Q29" s="233"/>
      <c r="R29" s="71"/>
      <c r="S29" s="234"/>
      <c r="T29" s="226"/>
      <c r="U29" s="71"/>
      <c r="V29" s="242"/>
      <c r="W29" s="233"/>
      <c r="X29" s="71"/>
      <c r="Y29" s="234"/>
      <c r="Z29" s="248"/>
      <c r="AA29" s="124"/>
    </row>
    <row r="30" spans="1:27" s="4" customFormat="1" ht="27" hidden="1" customHeight="1" x14ac:dyDescent="0.15">
      <c r="A30" s="14"/>
      <c r="B30" s="57"/>
      <c r="C30" s="47"/>
      <c r="D30" s="46"/>
      <c r="E30" s="46"/>
      <c r="F30" s="57"/>
      <c r="G30" s="48"/>
      <c r="H30" s="21"/>
      <c r="I30" s="22"/>
      <c r="J30" s="23"/>
      <c r="K30" s="21"/>
      <c r="L30" s="115" t="e">
        <f t="shared" si="0"/>
        <v>#DIV/0!</v>
      </c>
      <c r="M30" s="21"/>
      <c r="N30" s="95" t="e">
        <f t="shared" si="1"/>
        <v>#DIV/0!</v>
      </c>
      <c r="O30" s="29"/>
      <c r="P30" s="42"/>
      <c r="Q30" s="235"/>
      <c r="R30" s="72"/>
      <c r="S30" s="234"/>
      <c r="T30" s="227"/>
      <c r="U30" s="72"/>
      <c r="V30" s="242"/>
      <c r="W30" s="235"/>
      <c r="X30" s="72"/>
      <c r="Y30" s="234"/>
      <c r="Z30" s="247"/>
      <c r="AA30" s="124"/>
    </row>
    <row r="31" spans="1:27" s="4" customFormat="1" ht="27" hidden="1" customHeight="1" x14ac:dyDescent="0.15">
      <c r="A31" s="14"/>
      <c r="B31" s="54"/>
      <c r="C31" s="47"/>
      <c r="D31" s="46"/>
      <c r="E31" s="46"/>
      <c r="F31" s="54"/>
      <c r="G31" s="48"/>
      <c r="H31" s="21"/>
      <c r="I31" s="22"/>
      <c r="J31" s="23"/>
      <c r="K31" s="21"/>
      <c r="L31" s="115" t="e">
        <f t="shared" si="0"/>
        <v>#DIV/0!</v>
      </c>
      <c r="M31" s="21"/>
      <c r="N31" s="95" t="e">
        <f t="shared" si="1"/>
        <v>#DIV/0!</v>
      </c>
      <c r="O31" s="29"/>
      <c r="P31" s="42"/>
      <c r="Q31" s="233"/>
      <c r="R31" s="71"/>
      <c r="S31" s="234"/>
      <c r="T31" s="226"/>
      <c r="U31" s="71"/>
      <c r="V31" s="242"/>
      <c r="W31" s="233"/>
      <c r="X31" s="71"/>
      <c r="Y31" s="234"/>
      <c r="Z31" s="248"/>
      <c r="AA31" s="124"/>
    </row>
    <row r="32" spans="1:27" s="4" customFormat="1" ht="27" hidden="1" customHeight="1" x14ac:dyDescent="0.15">
      <c r="A32" s="14"/>
      <c r="B32" s="54"/>
      <c r="C32" s="47"/>
      <c r="D32" s="46"/>
      <c r="E32" s="46"/>
      <c r="F32" s="54"/>
      <c r="G32" s="48"/>
      <c r="H32" s="21"/>
      <c r="I32" s="22"/>
      <c r="J32" s="23"/>
      <c r="K32" s="21"/>
      <c r="L32" s="115" t="e">
        <f t="shared" si="0"/>
        <v>#DIV/0!</v>
      </c>
      <c r="M32" s="21"/>
      <c r="N32" s="95" t="e">
        <f t="shared" si="1"/>
        <v>#DIV/0!</v>
      </c>
      <c r="O32" s="29"/>
      <c r="P32" s="42"/>
      <c r="Q32" s="235"/>
      <c r="R32" s="72"/>
      <c r="S32" s="234"/>
      <c r="T32" s="227"/>
      <c r="U32" s="72"/>
      <c r="V32" s="242"/>
      <c r="W32" s="235"/>
      <c r="X32" s="72"/>
      <c r="Y32" s="234"/>
      <c r="Z32" s="247"/>
      <c r="AA32" s="124"/>
    </row>
    <row r="33" spans="1:27" s="4" customFormat="1" ht="27" hidden="1" customHeight="1" x14ac:dyDescent="0.15">
      <c r="A33" s="14"/>
      <c r="B33" s="54"/>
      <c r="C33" s="47"/>
      <c r="D33" s="46"/>
      <c r="E33" s="46"/>
      <c r="F33" s="54"/>
      <c r="G33" s="48"/>
      <c r="H33" s="21"/>
      <c r="I33" s="22"/>
      <c r="J33" s="23"/>
      <c r="K33" s="21"/>
      <c r="L33" s="115" t="e">
        <f t="shared" si="0"/>
        <v>#DIV/0!</v>
      </c>
      <c r="M33" s="21"/>
      <c r="N33" s="95" t="e">
        <f t="shared" si="1"/>
        <v>#DIV/0!</v>
      </c>
      <c r="O33" s="29"/>
      <c r="P33" s="42"/>
      <c r="Q33" s="233"/>
      <c r="R33" s="71"/>
      <c r="S33" s="234"/>
      <c r="T33" s="226"/>
      <c r="U33" s="71"/>
      <c r="V33" s="242"/>
      <c r="W33" s="233"/>
      <c r="X33" s="71"/>
      <c r="Y33" s="234"/>
      <c r="Z33" s="248"/>
      <c r="AA33" s="124"/>
    </row>
    <row r="34" spans="1:27" s="4" customFormat="1" ht="27" hidden="1" customHeight="1" x14ac:dyDescent="0.15">
      <c r="A34" s="14"/>
      <c r="B34" s="54"/>
      <c r="C34" s="47"/>
      <c r="D34" s="46"/>
      <c r="E34" s="46"/>
      <c r="F34" s="54"/>
      <c r="G34" s="48"/>
      <c r="H34" s="21"/>
      <c r="I34" s="22"/>
      <c r="J34" s="23"/>
      <c r="K34" s="21"/>
      <c r="L34" s="115" t="e">
        <f t="shared" si="0"/>
        <v>#DIV/0!</v>
      </c>
      <c r="M34" s="21"/>
      <c r="N34" s="95" t="e">
        <f t="shared" si="1"/>
        <v>#DIV/0!</v>
      </c>
      <c r="O34" s="29"/>
      <c r="P34" s="42"/>
      <c r="Q34" s="235"/>
      <c r="R34" s="72"/>
      <c r="S34" s="234"/>
      <c r="T34" s="227"/>
      <c r="U34" s="72"/>
      <c r="V34" s="242"/>
      <c r="W34" s="235"/>
      <c r="X34" s="72"/>
      <c r="Y34" s="234"/>
      <c r="Z34" s="247"/>
      <c r="AA34" s="124"/>
    </row>
    <row r="35" spans="1:27" s="4" customFormat="1" ht="27" hidden="1" customHeight="1" x14ac:dyDescent="0.15">
      <c r="A35" s="14"/>
      <c r="B35" s="54"/>
      <c r="C35" s="47"/>
      <c r="D35" s="46"/>
      <c r="E35" s="46"/>
      <c r="F35" s="54"/>
      <c r="G35" s="48"/>
      <c r="H35" s="21"/>
      <c r="I35" s="22"/>
      <c r="J35" s="23"/>
      <c r="K35" s="21"/>
      <c r="L35" s="115" t="e">
        <f t="shared" si="0"/>
        <v>#DIV/0!</v>
      </c>
      <c r="M35" s="21"/>
      <c r="N35" s="95" t="e">
        <f t="shared" si="1"/>
        <v>#DIV/0!</v>
      </c>
      <c r="O35" s="29"/>
      <c r="P35" s="42"/>
      <c r="Q35" s="233"/>
      <c r="R35" s="71"/>
      <c r="S35" s="234"/>
      <c r="T35" s="226"/>
      <c r="U35" s="71"/>
      <c r="V35" s="242"/>
      <c r="W35" s="233"/>
      <c r="X35" s="71"/>
      <c r="Y35" s="234"/>
      <c r="Z35" s="248"/>
      <c r="AA35" s="124"/>
    </row>
    <row r="36" spans="1:27" s="4" customFormat="1" ht="27" hidden="1" customHeight="1" x14ac:dyDescent="0.15">
      <c r="A36" s="14"/>
      <c r="B36" s="54"/>
      <c r="C36" s="47"/>
      <c r="D36" s="46"/>
      <c r="E36" s="46"/>
      <c r="F36" s="54"/>
      <c r="G36" s="48"/>
      <c r="H36" s="21"/>
      <c r="I36" s="22"/>
      <c r="J36" s="23"/>
      <c r="K36" s="21"/>
      <c r="L36" s="115" t="e">
        <f t="shared" si="0"/>
        <v>#DIV/0!</v>
      </c>
      <c r="M36" s="21"/>
      <c r="N36" s="95" t="e">
        <f t="shared" si="1"/>
        <v>#DIV/0!</v>
      </c>
      <c r="O36" s="29"/>
      <c r="P36" s="42"/>
      <c r="Q36" s="233"/>
      <c r="R36" s="71"/>
      <c r="S36" s="234"/>
      <c r="T36" s="226"/>
      <c r="U36" s="71"/>
      <c r="V36" s="242"/>
      <c r="W36" s="233"/>
      <c r="X36" s="71"/>
      <c r="Y36" s="234"/>
      <c r="Z36" s="248"/>
      <c r="AA36" s="124"/>
    </row>
    <row r="37" spans="1:27" s="4" customFormat="1" ht="27" hidden="1" customHeight="1" x14ac:dyDescent="0.15">
      <c r="A37" s="14"/>
      <c r="B37" s="54"/>
      <c r="C37" s="47"/>
      <c r="D37" s="46"/>
      <c r="E37" s="46"/>
      <c r="F37" s="54"/>
      <c r="G37" s="48"/>
      <c r="H37" s="21"/>
      <c r="I37" s="22"/>
      <c r="J37" s="23"/>
      <c r="K37" s="21"/>
      <c r="L37" s="115" t="e">
        <f t="shared" si="0"/>
        <v>#DIV/0!</v>
      </c>
      <c r="M37" s="21"/>
      <c r="N37" s="95" t="e">
        <f t="shared" si="1"/>
        <v>#DIV/0!</v>
      </c>
      <c r="O37" s="29"/>
      <c r="P37" s="42"/>
      <c r="Q37" s="235"/>
      <c r="R37" s="72"/>
      <c r="S37" s="237"/>
      <c r="T37" s="227"/>
      <c r="U37" s="72"/>
      <c r="V37" s="244"/>
      <c r="W37" s="235"/>
      <c r="X37" s="72"/>
      <c r="Y37" s="237"/>
      <c r="Z37" s="249"/>
      <c r="AA37" s="129"/>
    </row>
    <row r="38" spans="1:27" s="4" customFormat="1" ht="27" hidden="1" customHeight="1" x14ac:dyDescent="0.15">
      <c r="A38" s="14"/>
      <c r="B38" s="54"/>
      <c r="C38" s="47"/>
      <c r="D38" s="46"/>
      <c r="E38" s="46"/>
      <c r="F38" s="54"/>
      <c r="G38" s="48"/>
      <c r="H38" s="21"/>
      <c r="I38" s="22"/>
      <c r="J38" s="23"/>
      <c r="K38" s="21"/>
      <c r="L38" s="115" t="e">
        <f t="shared" si="0"/>
        <v>#DIV/0!</v>
      </c>
      <c r="M38" s="21"/>
      <c r="N38" s="95" t="e">
        <f t="shared" si="1"/>
        <v>#DIV/0!</v>
      </c>
      <c r="O38" s="29"/>
      <c r="P38" s="42"/>
      <c r="Q38" s="235"/>
      <c r="R38" s="72"/>
      <c r="S38" s="237"/>
      <c r="T38" s="227"/>
      <c r="U38" s="72"/>
      <c r="V38" s="244"/>
      <c r="W38" s="235"/>
      <c r="X38" s="72"/>
      <c r="Y38" s="237"/>
      <c r="Z38" s="249"/>
      <c r="AA38" s="129"/>
    </row>
    <row r="39" spans="1:27" s="4" customFormat="1" ht="27" hidden="1" customHeight="1" x14ac:dyDescent="0.15">
      <c r="A39" s="14"/>
      <c r="B39" s="54"/>
      <c r="C39" s="47"/>
      <c r="D39" s="46"/>
      <c r="E39" s="46"/>
      <c r="F39" s="54"/>
      <c r="G39" s="48"/>
      <c r="H39" s="21"/>
      <c r="I39" s="22"/>
      <c r="J39" s="23"/>
      <c r="K39" s="21"/>
      <c r="L39" s="115" t="e">
        <f t="shared" si="0"/>
        <v>#DIV/0!</v>
      </c>
      <c r="M39" s="21"/>
      <c r="N39" s="95" t="e">
        <f t="shared" si="1"/>
        <v>#DIV/0!</v>
      </c>
      <c r="O39" s="29"/>
      <c r="P39" s="42"/>
      <c r="Q39" s="235"/>
      <c r="R39" s="72"/>
      <c r="S39" s="237"/>
      <c r="T39" s="227"/>
      <c r="U39" s="72"/>
      <c r="V39" s="244"/>
      <c r="W39" s="235"/>
      <c r="X39" s="72"/>
      <c r="Y39" s="237"/>
      <c r="Z39" s="249"/>
      <c r="AA39" s="129"/>
    </row>
    <row r="40" spans="1:27" s="4" customFormat="1" ht="27" hidden="1" customHeight="1" x14ac:dyDescent="0.15">
      <c r="A40" s="14"/>
      <c r="B40" s="54"/>
      <c r="C40" s="47"/>
      <c r="D40" s="46"/>
      <c r="E40" s="46"/>
      <c r="F40" s="54"/>
      <c r="G40" s="48"/>
      <c r="H40" s="21"/>
      <c r="I40" s="22"/>
      <c r="J40" s="23"/>
      <c r="K40" s="21"/>
      <c r="L40" s="115" t="e">
        <f t="shared" si="0"/>
        <v>#DIV/0!</v>
      </c>
      <c r="M40" s="21"/>
      <c r="N40" s="95" t="e">
        <f t="shared" si="1"/>
        <v>#DIV/0!</v>
      </c>
      <c r="O40" s="29"/>
      <c r="P40" s="42"/>
      <c r="Q40" s="235"/>
      <c r="R40" s="72"/>
      <c r="S40" s="237"/>
      <c r="T40" s="227"/>
      <c r="U40" s="72"/>
      <c r="V40" s="244"/>
      <c r="W40" s="235"/>
      <c r="X40" s="72"/>
      <c r="Y40" s="237"/>
      <c r="Z40" s="249"/>
      <c r="AA40" s="129"/>
    </row>
    <row r="41" spans="1:27" s="4" customFormat="1" ht="27" hidden="1" customHeight="1" x14ac:dyDescent="0.15">
      <c r="A41" s="14"/>
      <c r="B41" s="54"/>
      <c r="C41" s="47"/>
      <c r="D41" s="46"/>
      <c r="E41" s="46"/>
      <c r="F41" s="54"/>
      <c r="G41" s="48"/>
      <c r="H41" s="21"/>
      <c r="I41" s="22"/>
      <c r="J41" s="23"/>
      <c r="K41" s="21"/>
      <c r="L41" s="115" t="e">
        <f t="shared" si="0"/>
        <v>#DIV/0!</v>
      </c>
      <c r="M41" s="21"/>
      <c r="N41" s="95" t="e">
        <f t="shared" si="1"/>
        <v>#DIV/0!</v>
      </c>
      <c r="O41" s="29"/>
      <c r="P41" s="42"/>
      <c r="Q41" s="233"/>
      <c r="R41" s="71"/>
      <c r="S41" s="234"/>
      <c r="T41" s="226"/>
      <c r="U41" s="71"/>
      <c r="V41" s="242"/>
      <c r="W41" s="233"/>
      <c r="X41" s="71"/>
      <c r="Y41" s="234"/>
      <c r="Z41" s="248"/>
      <c r="AA41" s="124"/>
    </row>
    <row r="42" spans="1:27" s="4" customFormat="1" ht="27" hidden="1" customHeight="1" x14ac:dyDescent="0.15">
      <c r="A42" s="14"/>
      <c r="B42" s="54"/>
      <c r="C42" s="47"/>
      <c r="D42" s="46"/>
      <c r="E42" s="46"/>
      <c r="F42" s="54"/>
      <c r="G42" s="48"/>
      <c r="H42" s="21"/>
      <c r="I42" s="22"/>
      <c r="J42" s="23"/>
      <c r="K42" s="21"/>
      <c r="L42" s="115" t="e">
        <f t="shared" si="0"/>
        <v>#DIV/0!</v>
      </c>
      <c r="M42" s="21"/>
      <c r="N42" s="95" t="e">
        <f t="shared" si="1"/>
        <v>#DIV/0!</v>
      </c>
      <c r="O42" s="29"/>
      <c r="P42" s="42"/>
      <c r="Q42" s="235"/>
      <c r="R42" s="72"/>
      <c r="S42" s="234"/>
      <c r="T42" s="227"/>
      <c r="U42" s="72"/>
      <c r="V42" s="242"/>
      <c r="W42" s="235"/>
      <c r="X42" s="72"/>
      <c r="Y42" s="234"/>
      <c r="Z42" s="247"/>
      <c r="AA42" s="124"/>
    </row>
    <row r="43" spans="1:27" s="4" customFormat="1" ht="27" hidden="1" customHeight="1" x14ac:dyDescent="0.15">
      <c r="A43" s="14"/>
      <c r="B43" s="54"/>
      <c r="C43" s="47"/>
      <c r="D43" s="46"/>
      <c r="E43" s="46"/>
      <c r="F43" s="54"/>
      <c r="G43" s="48"/>
      <c r="H43" s="21"/>
      <c r="I43" s="22"/>
      <c r="J43" s="23"/>
      <c r="K43" s="21"/>
      <c r="L43" s="115" t="e">
        <f t="shared" si="0"/>
        <v>#DIV/0!</v>
      </c>
      <c r="M43" s="21"/>
      <c r="N43" s="95" t="e">
        <f t="shared" si="1"/>
        <v>#DIV/0!</v>
      </c>
      <c r="O43" s="29"/>
      <c r="P43" s="42"/>
      <c r="Q43" s="233"/>
      <c r="R43" s="71"/>
      <c r="S43" s="234"/>
      <c r="T43" s="226"/>
      <c r="U43" s="71"/>
      <c r="V43" s="242"/>
      <c r="W43" s="233"/>
      <c r="X43" s="71"/>
      <c r="Y43" s="234"/>
      <c r="Z43" s="248"/>
      <c r="AA43" s="124"/>
    </row>
    <row r="44" spans="1:27" s="4" customFormat="1" ht="27" hidden="1" customHeight="1" x14ac:dyDescent="0.15">
      <c r="A44" s="14"/>
      <c r="B44" s="54"/>
      <c r="C44" s="47"/>
      <c r="D44" s="46"/>
      <c r="E44" s="46"/>
      <c r="F44" s="54"/>
      <c r="G44" s="48"/>
      <c r="H44" s="21"/>
      <c r="I44" s="22"/>
      <c r="J44" s="23"/>
      <c r="K44" s="21"/>
      <c r="L44" s="115" t="e">
        <f t="shared" si="0"/>
        <v>#DIV/0!</v>
      </c>
      <c r="M44" s="21"/>
      <c r="N44" s="95" t="e">
        <f t="shared" si="1"/>
        <v>#DIV/0!</v>
      </c>
      <c r="O44" s="29"/>
      <c r="P44" s="42"/>
      <c r="Q44" s="235"/>
      <c r="R44" s="72"/>
      <c r="S44" s="234"/>
      <c r="T44" s="227"/>
      <c r="U44" s="72"/>
      <c r="V44" s="242"/>
      <c r="W44" s="235"/>
      <c r="X44" s="72"/>
      <c r="Y44" s="234"/>
      <c r="Z44" s="247"/>
      <c r="AA44" s="124"/>
    </row>
    <row r="45" spans="1:27" s="4" customFormat="1" ht="27" hidden="1" customHeight="1" x14ac:dyDescent="0.15">
      <c r="A45" s="14"/>
      <c r="B45" s="54"/>
      <c r="C45" s="47"/>
      <c r="D45" s="46"/>
      <c r="E45" s="46"/>
      <c r="F45" s="54"/>
      <c r="G45" s="48"/>
      <c r="H45" s="21"/>
      <c r="I45" s="22"/>
      <c r="J45" s="23"/>
      <c r="K45" s="21"/>
      <c r="L45" s="115" t="e">
        <f t="shared" si="0"/>
        <v>#DIV/0!</v>
      </c>
      <c r="M45" s="21"/>
      <c r="N45" s="95" t="e">
        <f t="shared" si="1"/>
        <v>#DIV/0!</v>
      </c>
      <c r="O45" s="29"/>
      <c r="P45" s="42"/>
      <c r="Q45" s="233"/>
      <c r="R45" s="71"/>
      <c r="S45" s="234"/>
      <c r="T45" s="226"/>
      <c r="U45" s="71"/>
      <c r="V45" s="242"/>
      <c r="W45" s="233"/>
      <c r="X45" s="71"/>
      <c r="Y45" s="234"/>
      <c r="Z45" s="248"/>
      <c r="AA45" s="124"/>
    </row>
    <row r="46" spans="1:27" s="4" customFormat="1" ht="27" hidden="1" customHeight="1" x14ac:dyDescent="0.15">
      <c r="A46" s="14"/>
      <c r="B46" s="54"/>
      <c r="C46" s="47"/>
      <c r="D46" s="46"/>
      <c r="E46" s="46"/>
      <c r="F46" s="54"/>
      <c r="G46" s="48"/>
      <c r="H46" s="21"/>
      <c r="I46" s="22"/>
      <c r="J46" s="23"/>
      <c r="K46" s="21"/>
      <c r="L46" s="115" t="e">
        <f t="shared" si="0"/>
        <v>#DIV/0!</v>
      </c>
      <c r="M46" s="21"/>
      <c r="N46" s="95" t="e">
        <f t="shared" si="1"/>
        <v>#DIV/0!</v>
      </c>
      <c r="O46" s="29"/>
      <c r="P46" s="42"/>
      <c r="Q46" s="235"/>
      <c r="R46" s="72"/>
      <c r="S46" s="234"/>
      <c r="T46" s="227"/>
      <c r="U46" s="72"/>
      <c r="V46" s="242"/>
      <c r="W46" s="235"/>
      <c r="X46" s="72"/>
      <c r="Y46" s="234"/>
      <c r="Z46" s="247"/>
      <c r="AA46" s="124"/>
    </row>
    <row r="47" spans="1:27" s="4" customFormat="1" ht="27" hidden="1" customHeight="1" x14ac:dyDescent="0.15">
      <c r="A47" s="14"/>
      <c r="B47" s="54"/>
      <c r="C47" s="47"/>
      <c r="D47" s="46"/>
      <c r="E47" s="46"/>
      <c r="F47" s="54"/>
      <c r="G47" s="48"/>
      <c r="H47" s="21"/>
      <c r="I47" s="22"/>
      <c r="J47" s="23"/>
      <c r="K47" s="21"/>
      <c r="L47" s="115" t="e">
        <f t="shared" si="0"/>
        <v>#DIV/0!</v>
      </c>
      <c r="M47" s="21"/>
      <c r="N47" s="95" t="e">
        <f t="shared" si="1"/>
        <v>#DIV/0!</v>
      </c>
      <c r="O47" s="29"/>
      <c r="P47" s="42"/>
      <c r="Q47" s="233"/>
      <c r="R47" s="71"/>
      <c r="S47" s="234"/>
      <c r="T47" s="226"/>
      <c r="U47" s="71"/>
      <c r="V47" s="242"/>
      <c r="W47" s="233"/>
      <c r="X47" s="71"/>
      <c r="Y47" s="234"/>
      <c r="Z47" s="248"/>
      <c r="AA47" s="124"/>
    </row>
    <row r="48" spans="1:27" s="4" customFormat="1" ht="27" hidden="1" customHeight="1" x14ac:dyDescent="0.15">
      <c r="A48" s="14"/>
      <c r="B48" s="54"/>
      <c r="C48" s="47"/>
      <c r="D48" s="46"/>
      <c r="E48" s="46"/>
      <c r="F48" s="54"/>
      <c r="G48" s="48"/>
      <c r="H48" s="21"/>
      <c r="I48" s="22"/>
      <c r="J48" s="23"/>
      <c r="K48" s="21"/>
      <c r="L48" s="115" t="e">
        <f t="shared" si="0"/>
        <v>#DIV/0!</v>
      </c>
      <c r="M48" s="21"/>
      <c r="N48" s="95" t="e">
        <f t="shared" si="1"/>
        <v>#DIV/0!</v>
      </c>
      <c r="O48" s="29"/>
      <c r="P48" s="42"/>
      <c r="Q48" s="235"/>
      <c r="R48" s="72"/>
      <c r="S48" s="234"/>
      <c r="T48" s="227"/>
      <c r="U48" s="72"/>
      <c r="V48" s="242"/>
      <c r="W48" s="235"/>
      <c r="X48" s="72"/>
      <c r="Y48" s="234"/>
      <c r="Z48" s="247"/>
      <c r="AA48" s="124"/>
    </row>
    <row r="49" spans="1:27" s="4" customFormat="1" ht="27" hidden="1" customHeight="1" x14ac:dyDescent="0.15">
      <c r="A49" s="14"/>
      <c r="B49" s="54"/>
      <c r="C49" s="47"/>
      <c r="D49" s="46"/>
      <c r="E49" s="46"/>
      <c r="F49" s="54"/>
      <c r="G49" s="48"/>
      <c r="H49" s="21"/>
      <c r="I49" s="22"/>
      <c r="J49" s="23"/>
      <c r="K49" s="21"/>
      <c r="L49" s="115" t="e">
        <f t="shared" si="0"/>
        <v>#DIV/0!</v>
      </c>
      <c r="M49" s="21"/>
      <c r="N49" s="95" t="e">
        <f t="shared" si="1"/>
        <v>#DIV/0!</v>
      </c>
      <c r="O49" s="29"/>
      <c r="P49" s="42"/>
      <c r="Q49" s="233"/>
      <c r="R49" s="71"/>
      <c r="S49" s="234"/>
      <c r="T49" s="226"/>
      <c r="U49" s="71"/>
      <c r="V49" s="242"/>
      <c r="W49" s="233"/>
      <c r="X49" s="71"/>
      <c r="Y49" s="234"/>
      <c r="Z49" s="248"/>
      <c r="AA49" s="124"/>
    </row>
    <row r="50" spans="1:27" s="4" customFormat="1" ht="27" hidden="1" customHeight="1" x14ac:dyDescent="0.15">
      <c r="A50" s="14"/>
      <c r="B50" s="54"/>
      <c r="C50" s="47"/>
      <c r="D50" s="46"/>
      <c r="E50" s="46"/>
      <c r="F50" s="54"/>
      <c r="G50" s="48"/>
      <c r="H50" s="21"/>
      <c r="I50" s="22"/>
      <c r="J50" s="23"/>
      <c r="K50" s="21"/>
      <c r="L50" s="115" t="e">
        <f t="shared" si="0"/>
        <v>#DIV/0!</v>
      </c>
      <c r="M50" s="21"/>
      <c r="N50" s="95" t="e">
        <f t="shared" si="1"/>
        <v>#DIV/0!</v>
      </c>
      <c r="O50" s="29"/>
      <c r="P50" s="42"/>
      <c r="Q50" s="235"/>
      <c r="R50" s="72"/>
      <c r="S50" s="234"/>
      <c r="T50" s="227"/>
      <c r="U50" s="72"/>
      <c r="V50" s="242"/>
      <c r="W50" s="235"/>
      <c r="X50" s="72"/>
      <c r="Y50" s="234"/>
      <c r="Z50" s="247"/>
      <c r="AA50" s="124"/>
    </row>
    <row r="51" spans="1:27" s="4" customFormat="1" ht="27" hidden="1" customHeight="1" x14ac:dyDescent="0.15">
      <c r="A51" s="14"/>
      <c r="B51" s="54"/>
      <c r="C51" s="47"/>
      <c r="D51" s="46"/>
      <c r="E51" s="46"/>
      <c r="F51" s="54"/>
      <c r="G51" s="48"/>
      <c r="H51" s="21"/>
      <c r="I51" s="22"/>
      <c r="J51" s="23"/>
      <c r="K51" s="21"/>
      <c r="L51" s="115" t="e">
        <f t="shared" si="0"/>
        <v>#DIV/0!</v>
      </c>
      <c r="M51" s="21"/>
      <c r="N51" s="95" t="e">
        <f t="shared" si="1"/>
        <v>#DIV/0!</v>
      </c>
      <c r="O51" s="29"/>
      <c r="P51" s="42"/>
      <c r="Q51" s="235"/>
      <c r="R51" s="72"/>
      <c r="S51" s="234"/>
      <c r="T51" s="227"/>
      <c r="U51" s="72"/>
      <c r="V51" s="242"/>
      <c r="W51" s="235"/>
      <c r="X51" s="72"/>
      <c r="Y51" s="234"/>
      <c r="Z51" s="247"/>
      <c r="AA51" s="124"/>
    </row>
    <row r="52" spans="1:27" s="4" customFormat="1" ht="27" hidden="1" customHeight="1" x14ac:dyDescent="0.15">
      <c r="A52" s="14"/>
      <c r="B52" s="54"/>
      <c r="C52" s="47"/>
      <c r="D52" s="46"/>
      <c r="E52" s="46"/>
      <c r="F52" s="54"/>
      <c r="G52" s="48"/>
      <c r="H52" s="21"/>
      <c r="I52" s="22"/>
      <c r="J52" s="23"/>
      <c r="K52" s="21"/>
      <c r="L52" s="115" t="e">
        <f t="shared" si="0"/>
        <v>#DIV/0!</v>
      </c>
      <c r="M52" s="21"/>
      <c r="N52" s="95" t="e">
        <f t="shared" si="1"/>
        <v>#DIV/0!</v>
      </c>
      <c r="O52" s="29"/>
      <c r="P52" s="42"/>
      <c r="Q52" s="233"/>
      <c r="R52" s="71"/>
      <c r="S52" s="234"/>
      <c r="T52" s="226"/>
      <c r="U52" s="71"/>
      <c r="V52" s="242"/>
      <c r="W52" s="233"/>
      <c r="X52" s="71"/>
      <c r="Y52" s="234"/>
      <c r="Z52" s="248"/>
      <c r="AA52" s="124"/>
    </row>
    <row r="53" spans="1:27" s="4" customFormat="1" ht="27" hidden="1" customHeight="1" x14ac:dyDescent="0.15">
      <c r="A53" s="14"/>
      <c r="B53" s="54"/>
      <c r="C53" s="47"/>
      <c r="D53" s="46"/>
      <c r="E53" s="46"/>
      <c r="F53" s="54"/>
      <c r="G53" s="48"/>
      <c r="H53" s="21"/>
      <c r="I53" s="22"/>
      <c r="J53" s="23"/>
      <c r="K53" s="21"/>
      <c r="L53" s="115" t="e">
        <f t="shared" si="0"/>
        <v>#DIV/0!</v>
      </c>
      <c r="M53" s="21"/>
      <c r="N53" s="95" t="e">
        <f t="shared" si="1"/>
        <v>#DIV/0!</v>
      </c>
      <c r="O53" s="29"/>
      <c r="P53" s="42"/>
      <c r="Q53" s="235"/>
      <c r="R53" s="72"/>
      <c r="S53" s="234"/>
      <c r="T53" s="227"/>
      <c r="U53" s="72"/>
      <c r="V53" s="242"/>
      <c r="W53" s="235"/>
      <c r="X53" s="72"/>
      <c r="Y53" s="234"/>
      <c r="Z53" s="247"/>
      <c r="AA53" s="124"/>
    </row>
    <row r="54" spans="1:27" s="4" customFormat="1" ht="27" hidden="1" customHeight="1" x14ac:dyDescent="0.15">
      <c r="A54" s="14"/>
      <c r="B54" s="54"/>
      <c r="C54" s="47"/>
      <c r="D54" s="46"/>
      <c r="E54" s="46"/>
      <c r="F54" s="54"/>
      <c r="G54" s="55"/>
      <c r="H54" s="21"/>
      <c r="I54" s="22"/>
      <c r="J54" s="23"/>
      <c r="K54" s="21"/>
      <c r="L54" s="115" t="e">
        <f t="shared" si="0"/>
        <v>#DIV/0!</v>
      </c>
      <c r="M54" s="21"/>
      <c r="N54" s="95" t="e">
        <f t="shared" si="1"/>
        <v>#DIV/0!</v>
      </c>
      <c r="O54" s="29"/>
      <c r="P54" s="42"/>
      <c r="Q54" s="233"/>
      <c r="R54" s="71"/>
      <c r="S54" s="234"/>
      <c r="T54" s="226"/>
      <c r="U54" s="71"/>
      <c r="V54" s="242"/>
      <c r="W54" s="233"/>
      <c r="X54" s="71"/>
      <c r="Y54" s="234"/>
      <c r="Z54" s="248"/>
      <c r="AA54" s="124"/>
    </row>
    <row r="55" spans="1:27" s="4" customFormat="1" ht="27" hidden="1" customHeight="1" x14ac:dyDescent="0.15">
      <c r="A55" s="14"/>
      <c r="B55" s="54"/>
      <c r="C55" s="47"/>
      <c r="D55" s="46"/>
      <c r="E55" s="46"/>
      <c r="F55" s="54"/>
      <c r="G55" s="48"/>
      <c r="H55" s="21"/>
      <c r="I55" s="22"/>
      <c r="J55" s="23"/>
      <c r="K55" s="21"/>
      <c r="L55" s="115" t="e">
        <f t="shared" si="0"/>
        <v>#DIV/0!</v>
      </c>
      <c r="M55" s="21"/>
      <c r="N55" s="95" t="e">
        <f t="shared" si="1"/>
        <v>#DIV/0!</v>
      </c>
      <c r="O55" s="29"/>
      <c r="P55" s="42"/>
      <c r="Q55" s="235"/>
      <c r="R55" s="72"/>
      <c r="S55" s="234"/>
      <c r="T55" s="227"/>
      <c r="U55" s="72"/>
      <c r="V55" s="242"/>
      <c r="W55" s="235"/>
      <c r="X55" s="72"/>
      <c r="Y55" s="234"/>
      <c r="Z55" s="247"/>
      <c r="AA55" s="124"/>
    </row>
    <row r="56" spans="1:27" s="4" customFormat="1" ht="27" hidden="1" customHeight="1" x14ac:dyDescent="0.15">
      <c r="A56" s="14"/>
      <c r="B56" s="54"/>
      <c r="C56" s="47"/>
      <c r="D56" s="46"/>
      <c r="E56" s="46"/>
      <c r="F56" s="54"/>
      <c r="G56" s="48"/>
      <c r="H56" s="21"/>
      <c r="I56" s="22"/>
      <c r="J56" s="23"/>
      <c r="K56" s="21"/>
      <c r="L56" s="115" t="e">
        <f t="shared" si="0"/>
        <v>#DIV/0!</v>
      </c>
      <c r="M56" s="21"/>
      <c r="N56" s="95" t="e">
        <f t="shared" si="1"/>
        <v>#DIV/0!</v>
      </c>
      <c r="O56" s="29"/>
      <c r="P56" s="42"/>
      <c r="Q56" s="233"/>
      <c r="R56" s="71"/>
      <c r="S56" s="236"/>
      <c r="T56" s="226"/>
      <c r="U56" s="71"/>
      <c r="V56" s="243"/>
      <c r="W56" s="233"/>
      <c r="X56" s="71"/>
      <c r="Y56" s="236"/>
      <c r="Z56" s="248"/>
      <c r="AA56" s="124"/>
    </row>
    <row r="57" spans="1:27" s="4" customFormat="1" ht="27" hidden="1" customHeight="1" x14ac:dyDescent="0.15">
      <c r="A57" s="14"/>
      <c r="B57" s="54"/>
      <c r="C57" s="47"/>
      <c r="D57" s="46"/>
      <c r="E57" s="46"/>
      <c r="F57" s="54"/>
      <c r="G57" s="48"/>
      <c r="H57" s="21"/>
      <c r="I57" s="22"/>
      <c r="J57" s="23"/>
      <c r="K57" s="21"/>
      <c r="L57" s="115" t="e">
        <f t="shared" si="0"/>
        <v>#DIV/0!</v>
      </c>
      <c r="M57" s="21"/>
      <c r="N57" s="95" t="e">
        <f t="shared" si="1"/>
        <v>#DIV/0!</v>
      </c>
      <c r="O57" s="29"/>
      <c r="P57" s="42"/>
      <c r="Q57" s="235"/>
      <c r="R57" s="72"/>
      <c r="S57" s="234"/>
      <c r="T57" s="227"/>
      <c r="U57" s="72"/>
      <c r="V57" s="242"/>
      <c r="W57" s="235"/>
      <c r="X57" s="72"/>
      <c r="Y57" s="234"/>
      <c r="Z57" s="247"/>
      <c r="AA57" s="124"/>
    </row>
    <row r="58" spans="1:27" s="4" customFormat="1" ht="27" hidden="1" customHeight="1" x14ac:dyDescent="0.15">
      <c r="A58" s="14"/>
      <c r="B58" s="54"/>
      <c r="C58" s="47"/>
      <c r="D58" s="46"/>
      <c r="E58" s="46"/>
      <c r="F58" s="54"/>
      <c r="G58" s="48"/>
      <c r="H58" s="21"/>
      <c r="I58" s="22"/>
      <c r="J58" s="23"/>
      <c r="K58" s="21"/>
      <c r="L58" s="115" t="e">
        <f t="shared" si="0"/>
        <v>#DIV/0!</v>
      </c>
      <c r="M58" s="21"/>
      <c r="N58" s="95" t="e">
        <f t="shared" si="1"/>
        <v>#DIV/0!</v>
      </c>
      <c r="O58" s="29"/>
      <c r="P58" s="42"/>
      <c r="Q58" s="233"/>
      <c r="R58" s="71"/>
      <c r="S58" s="234"/>
      <c r="T58" s="226"/>
      <c r="U58" s="71"/>
      <c r="V58" s="242"/>
      <c r="W58" s="233"/>
      <c r="X58" s="71"/>
      <c r="Y58" s="234"/>
      <c r="Z58" s="248"/>
      <c r="AA58" s="124"/>
    </row>
    <row r="59" spans="1:27" s="4" customFormat="1" ht="27" hidden="1" customHeight="1" x14ac:dyDescent="0.15">
      <c r="A59" s="14"/>
      <c r="B59" s="54"/>
      <c r="C59" s="47"/>
      <c r="D59" s="46"/>
      <c r="E59" s="46"/>
      <c r="F59" s="54"/>
      <c r="G59" s="48"/>
      <c r="H59" s="21"/>
      <c r="I59" s="22"/>
      <c r="J59" s="23"/>
      <c r="K59" s="21"/>
      <c r="L59" s="115" t="e">
        <f t="shared" si="0"/>
        <v>#DIV/0!</v>
      </c>
      <c r="M59" s="21"/>
      <c r="N59" s="95" t="e">
        <f t="shared" si="1"/>
        <v>#DIV/0!</v>
      </c>
      <c r="O59" s="29"/>
      <c r="P59" s="42"/>
      <c r="Q59" s="235"/>
      <c r="R59" s="72"/>
      <c r="S59" s="234"/>
      <c r="T59" s="227"/>
      <c r="U59" s="72"/>
      <c r="V59" s="242"/>
      <c r="W59" s="235"/>
      <c r="X59" s="72"/>
      <c r="Y59" s="234"/>
      <c r="Z59" s="247"/>
      <c r="AA59" s="124"/>
    </row>
    <row r="60" spans="1:27" s="4" customFormat="1" ht="27" hidden="1" customHeight="1" x14ac:dyDescent="0.15">
      <c r="A60" s="14"/>
      <c r="B60" s="54"/>
      <c r="C60" s="47"/>
      <c r="D60" s="46"/>
      <c r="E60" s="46"/>
      <c r="F60" s="54"/>
      <c r="G60" s="48"/>
      <c r="H60" s="21"/>
      <c r="I60" s="22"/>
      <c r="J60" s="23"/>
      <c r="K60" s="21"/>
      <c r="L60" s="115" t="e">
        <f t="shared" si="0"/>
        <v>#DIV/0!</v>
      </c>
      <c r="M60" s="21"/>
      <c r="N60" s="95" t="e">
        <f t="shared" si="1"/>
        <v>#DIV/0!</v>
      </c>
      <c r="O60" s="29"/>
      <c r="P60" s="42"/>
      <c r="Q60" s="233"/>
      <c r="R60" s="71"/>
      <c r="S60" s="234"/>
      <c r="T60" s="226"/>
      <c r="U60" s="71"/>
      <c r="V60" s="242"/>
      <c r="W60" s="233"/>
      <c r="X60" s="71"/>
      <c r="Y60" s="234"/>
      <c r="Z60" s="248"/>
      <c r="AA60" s="124"/>
    </row>
    <row r="61" spans="1:27" s="4" customFormat="1" ht="27" hidden="1" customHeight="1" x14ac:dyDescent="0.15">
      <c r="A61" s="14"/>
      <c r="B61" s="54"/>
      <c r="C61" s="47"/>
      <c r="D61" s="46"/>
      <c r="E61" s="46"/>
      <c r="F61" s="54"/>
      <c r="G61" s="50"/>
      <c r="H61" s="21"/>
      <c r="I61" s="22"/>
      <c r="J61" s="23"/>
      <c r="K61" s="21"/>
      <c r="L61" s="115" t="e">
        <f t="shared" si="0"/>
        <v>#DIV/0!</v>
      </c>
      <c r="M61" s="21"/>
      <c r="N61" s="95" t="e">
        <f t="shared" si="1"/>
        <v>#DIV/0!</v>
      </c>
      <c r="O61" s="29"/>
      <c r="P61" s="42"/>
      <c r="Q61" s="235"/>
      <c r="R61" s="72"/>
      <c r="S61" s="234"/>
      <c r="T61" s="227"/>
      <c r="U61" s="72"/>
      <c r="V61" s="242"/>
      <c r="W61" s="235"/>
      <c r="X61" s="72"/>
      <c r="Y61" s="234"/>
      <c r="Z61" s="247"/>
      <c r="AA61" s="124"/>
    </row>
    <row r="62" spans="1:27" s="4" customFormat="1" ht="27" hidden="1" customHeight="1" x14ac:dyDescent="0.15">
      <c r="A62" s="14"/>
      <c r="B62" s="54"/>
      <c r="C62" s="47"/>
      <c r="D62" s="46"/>
      <c r="E62" s="46"/>
      <c r="F62" s="54"/>
      <c r="G62" s="58"/>
      <c r="H62" s="21"/>
      <c r="I62" s="22"/>
      <c r="J62" s="23"/>
      <c r="K62" s="21"/>
      <c r="L62" s="115" t="e">
        <f t="shared" si="0"/>
        <v>#DIV/0!</v>
      </c>
      <c r="M62" s="21"/>
      <c r="N62" s="95" t="e">
        <f t="shared" si="1"/>
        <v>#DIV/0!</v>
      </c>
      <c r="O62" s="29"/>
      <c r="P62" s="42"/>
      <c r="Q62" s="233"/>
      <c r="R62" s="71"/>
      <c r="S62" s="234"/>
      <c r="T62" s="226"/>
      <c r="U62" s="71"/>
      <c r="V62" s="242"/>
      <c r="W62" s="233"/>
      <c r="X62" s="71"/>
      <c r="Y62" s="234"/>
      <c r="Z62" s="248"/>
      <c r="AA62" s="124"/>
    </row>
    <row r="63" spans="1:27" s="4" customFormat="1" ht="27" hidden="1" customHeight="1" x14ac:dyDescent="0.15">
      <c r="A63" s="14"/>
      <c r="B63" s="54"/>
      <c r="C63" s="47"/>
      <c r="D63" s="46"/>
      <c r="E63" s="46"/>
      <c r="F63" s="54"/>
      <c r="G63" s="50"/>
      <c r="H63" s="21"/>
      <c r="I63" s="22"/>
      <c r="J63" s="23"/>
      <c r="K63" s="21"/>
      <c r="L63" s="115" t="e">
        <f t="shared" si="0"/>
        <v>#DIV/0!</v>
      </c>
      <c r="M63" s="21"/>
      <c r="N63" s="95" t="e">
        <f t="shared" si="1"/>
        <v>#DIV/0!</v>
      </c>
      <c r="O63" s="29"/>
      <c r="P63" s="42"/>
      <c r="Q63" s="235"/>
      <c r="R63" s="72"/>
      <c r="S63" s="234"/>
      <c r="T63" s="227"/>
      <c r="U63" s="72"/>
      <c r="V63" s="242"/>
      <c r="W63" s="235"/>
      <c r="X63" s="72"/>
      <c r="Y63" s="234"/>
      <c r="Z63" s="247"/>
      <c r="AA63" s="124"/>
    </row>
    <row r="64" spans="1:27" s="4" customFormat="1" ht="27" hidden="1" customHeight="1" x14ac:dyDescent="0.15">
      <c r="A64" s="14"/>
      <c r="B64" s="54"/>
      <c r="C64" s="47"/>
      <c r="D64" s="46"/>
      <c r="E64" s="46"/>
      <c r="F64" s="54"/>
      <c r="G64" s="50"/>
      <c r="H64" s="21"/>
      <c r="I64" s="22"/>
      <c r="J64" s="23"/>
      <c r="K64" s="21"/>
      <c r="L64" s="115" t="e">
        <f t="shared" si="0"/>
        <v>#DIV/0!</v>
      </c>
      <c r="M64" s="21"/>
      <c r="N64" s="95" t="e">
        <f t="shared" si="1"/>
        <v>#DIV/0!</v>
      </c>
      <c r="O64" s="29"/>
      <c r="P64" s="42"/>
      <c r="Q64" s="233"/>
      <c r="R64" s="71"/>
      <c r="S64" s="234"/>
      <c r="T64" s="226"/>
      <c r="U64" s="71"/>
      <c r="V64" s="242"/>
      <c r="W64" s="233"/>
      <c r="X64" s="71"/>
      <c r="Y64" s="234"/>
      <c r="Z64" s="248"/>
      <c r="AA64" s="124"/>
    </row>
    <row r="65" spans="1:27" s="4" customFormat="1" ht="27" hidden="1" customHeight="1" x14ac:dyDescent="0.15">
      <c r="A65" s="14"/>
      <c r="B65" s="54"/>
      <c r="C65" s="47"/>
      <c r="D65" s="46"/>
      <c r="E65" s="46"/>
      <c r="F65" s="54"/>
      <c r="G65" s="50"/>
      <c r="H65" s="21"/>
      <c r="I65" s="22"/>
      <c r="J65" s="23"/>
      <c r="K65" s="21"/>
      <c r="L65" s="115" t="e">
        <f t="shared" si="0"/>
        <v>#DIV/0!</v>
      </c>
      <c r="M65" s="21"/>
      <c r="N65" s="95" t="e">
        <f t="shared" si="1"/>
        <v>#DIV/0!</v>
      </c>
      <c r="O65" s="29"/>
      <c r="P65" s="42"/>
      <c r="Q65" s="235"/>
      <c r="R65" s="72"/>
      <c r="S65" s="234"/>
      <c r="T65" s="227"/>
      <c r="U65" s="72"/>
      <c r="V65" s="242"/>
      <c r="W65" s="235"/>
      <c r="X65" s="72"/>
      <c r="Y65" s="234"/>
      <c r="Z65" s="247"/>
      <c r="AA65" s="124"/>
    </row>
    <row r="66" spans="1:27" s="4" customFormat="1" ht="27" hidden="1" customHeight="1" x14ac:dyDescent="0.15">
      <c r="A66" s="14"/>
      <c r="B66" s="54"/>
      <c r="C66" s="47"/>
      <c r="D66" s="46"/>
      <c r="E66" s="46"/>
      <c r="F66" s="54"/>
      <c r="G66" s="50"/>
      <c r="H66" s="21"/>
      <c r="I66" s="22"/>
      <c r="J66" s="23"/>
      <c r="K66" s="21"/>
      <c r="L66" s="115" t="e">
        <f t="shared" si="0"/>
        <v>#DIV/0!</v>
      </c>
      <c r="M66" s="21"/>
      <c r="N66" s="95" t="e">
        <f t="shared" si="1"/>
        <v>#DIV/0!</v>
      </c>
      <c r="O66" s="29"/>
      <c r="P66" s="42"/>
      <c r="Q66" s="233"/>
      <c r="R66" s="71"/>
      <c r="S66" s="234"/>
      <c r="T66" s="226"/>
      <c r="U66" s="71"/>
      <c r="V66" s="242"/>
      <c r="W66" s="233"/>
      <c r="X66" s="71"/>
      <c r="Y66" s="234"/>
      <c r="Z66" s="248"/>
      <c r="AA66" s="124"/>
    </row>
    <row r="67" spans="1:27" s="4" customFormat="1" ht="27" hidden="1" customHeight="1" x14ac:dyDescent="0.15">
      <c r="A67" s="14"/>
      <c r="B67" s="54"/>
      <c r="C67" s="47"/>
      <c r="D67" s="46"/>
      <c r="E67" s="46"/>
      <c r="F67" s="54"/>
      <c r="G67" s="50"/>
      <c r="H67" s="21"/>
      <c r="I67" s="22"/>
      <c r="J67" s="23"/>
      <c r="K67" s="21"/>
      <c r="L67" s="115" t="e">
        <f t="shared" si="0"/>
        <v>#DIV/0!</v>
      </c>
      <c r="M67" s="21"/>
      <c r="N67" s="95" t="e">
        <f t="shared" si="1"/>
        <v>#DIV/0!</v>
      </c>
      <c r="O67" s="29"/>
      <c r="P67" s="42"/>
      <c r="Q67" s="235"/>
      <c r="R67" s="72"/>
      <c r="S67" s="234"/>
      <c r="T67" s="227"/>
      <c r="U67" s="72"/>
      <c r="V67" s="242"/>
      <c r="W67" s="235"/>
      <c r="X67" s="72"/>
      <c r="Y67" s="234"/>
      <c r="Z67" s="247"/>
      <c r="AA67" s="124"/>
    </row>
    <row r="68" spans="1:27" s="4" customFormat="1" ht="27" hidden="1" customHeight="1" x14ac:dyDescent="0.15">
      <c r="A68" s="14"/>
      <c r="B68" s="54"/>
      <c r="C68" s="47"/>
      <c r="D68" s="46"/>
      <c r="E68" s="46"/>
      <c r="F68" s="54"/>
      <c r="G68" s="50"/>
      <c r="H68" s="21"/>
      <c r="I68" s="22"/>
      <c r="J68" s="23"/>
      <c r="K68" s="21"/>
      <c r="L68" s="115" t="e">
        <f t="shared" si="0"/>
        <v>#DIV/0!</v>
      </c>
      <c r="M68" s="21"/>
      <c r="N68" s="95" t="e">
        <f t="shared" si="1"/>
        <v>#DIV/0!</v>
      </c>
      <c r="O68" s="29"/>
      <c r="P68" s="42"/>
      <c r="Q68" s="233"/>
      <c r="R68" s="71"/>
      <c r="S68" s="234"/>
      <c r="T68" s="226"/>
      <c r="U68" s="71"/>
      <c r="V68" s="242"/>
      <c r="W68" s="233"/>
      <c r="X68" s="71"/>
      <c r="Y68" s="234"/>
      <c r="Z68" s="248"/>
      <c r="AA68" s="124"/>
    </row>
    <row r="69" spans="1:27" s="4" customFormat="1" ht="27" hidden="1" customHeight="1" x14ac:dyDescent="0.15">
      <c r="A69" s="14"/>
      <c r="B69" s="54"/>
      <c r="C69" s="47"/>
      <c r="D69" s="46"/>
      <c r="E69" s="46"/>
      <c r="F69" s="54"/>
      <c r="G69" s="50"/>
      <c r="H69" s="21"/>
      <c r="I69" s="22"/>
      <c r="J69" s="23"/>
      <c r="K69" s="21"/>
      <c r="L69" s="115" t="e">
        <f t="shared" si="0"/>
        <v>#DIV/0!</v>
      </c>
      <c r="M69" s="21"/>
      <c r="N69" s="95" t="e">
        <f t="shared" si="1"/>
        <v>#DIV/0!</v>
      </c>
      <c r="O69" s="29"/>
      <c r="P69" s="42"/>
      <c r="Q69" s="235"/>
      <c r="R69" s="72"/>
      <c r="S69" s="234"/>
      <c r="T69" s="227"/>
      <c r="U69" s="72"/>
      <c r="V69" s="242"/>
      <c r="W69" s="235"/>
      <c r="X69" s="72"/>
      <c r="Y69" s="234"/>
      <c r="Z69" s="247"/>
      <c r="AA69" s="124"/>
    </row>
    <row r="70" spans="1:27" s="4" customFormat="1" ht="27" hidden="1" customHeight="1" x14ac:dyDescent="0.15">
      <c r="A70" s="14"/>
      <c r="B70" s="54"/>
      <c r="C70" s="47"/>
      <c r="D70" s="46"/>
      <c r="E70" s="46"/>
      <c r="F70" s="54"/>
      <c r="G70" s="50"/>
      <c r="H70" s="21"/>
      <c r="I70" s="22"/>
      <c r="J70" s="23"/>
      <c r="K70" s="21"/>
      <c r="L70" s="115" t="e">
        <f t="shared" ref="L70:L133" si="2">ROUNDUP(J70/K70,1)</f>
        <v>#DIV/0!</v>
      </c>
      <c r="M70" s="21"/>
      <c r="N70" s="95" t="e">
        <f t="shared" ref="N70:N133" si="3">IF(AND(I70&gt;0,L70&gt;0,M70&gt;0),I70/L70/M70,0)</f>
        <v>#DIV/0!</v>
      </c>
      <c r="O70" s="29"/>
      <c r="P70" s="42"/>
      <c r="Q70" s="233"/>
      <c r="R70" s="71"/>
      <c r="S70" s="234"/>
      <c r="T70" s="226"/>
      <c r="U70" s="71"/>
      <c r="V70" s="242"/>
      <c r="W70" s="233"/>
      <c r="X70" s="71"/>
      <c r="Y70" s="234"/>
      <c r="Z70" s="248"/>
      <c r="AA70" s="124"/>
    </row>
    <row r="71" spans="1:27" s="4" customFormat="1" ht="27" hidden="1" customHeight="1" x14ac:dyDescent="0.15">
      <c r="A71" s="14"/>
      <c r="B71" s="54"/>
      <c r="C71" s="47"/>
      <c r="D71" s="46"/>
      <c r="E71" s="46"/>
      <c r="F71" s="54"/>
      <c r="G71" s="50"/>
      <c r="H71" s="21"/>
      <c r="I71" s="22"/>
      <c r="J71" s="23"/>
      <c r="K71" s="21"/>
      <c r="L71" s="115" t="e">
        <f t="shared" si="2"/>
        <v>#DIV/0!</v>
      </c>
      <c r="M71" s="21"/>
      <c r="N71" s="95" t="e">
        <f t="shared" si="3"/>
        <v>#DIV/0!</v>
      </c>
      <c r="O71" s="29"/>
      <c r="P71" s="42"/>
      <c r="Q71" s="233"/>
      <c r="R71" s="71"/>
      <c r="S71" s="234"/>
      <c r="T71" s="226"/>
      <c r="U71" s="71"/>
      <c r="V71" s="242"/>
      <c r="W71" s="233"/>
      <c r="X71" s="71"/>
      <c r="Y71" s="234"/>
      <c r="Z71" s="248"/>
      <c r="AA71" s="124"/>
    </row>
    <row r="72" spans="1:27" s="4" customFormat="1" ht="27" hidden="1" customHeight="1" x14ac:dyDescent="0.15">
      <c r="A72" s="14"/>
      <c r="B72" s="54"/>
      <c r="C72" s="47"/>
      <c r="D72" s="46"/>
      <c r="E72" s="46"/>
      <c r="F72" s="54"/>
      <c r="G72" s="50"/>
      <c r="H72" s="21"/>
      <c r="I72" s="22"/>
      <c r="J72" s="23"/>
      <c r="K72" s="21"/>
      <c r="L72" s="115" t="e">
        <f t="shared" si="2"/>
        <v>#DIV/0!</v>
      </c>
      <c r="M72" s="21"/>
      <c r="N72" s="95" t="e">
        <f t="shared" si="3"/>
        <v>#DIV/0!</v>
      </c>
      <c r="O72" s="29"/>
      <c r="P72" s="42"/>
      <c r="Q72" s="235"/>
      <c r="R72" s="72"/>
      <c r="S72" s="237"/>
      <c r="T72" s="227"/>
      <c r="U72" s="72"/>
      <c r="V72" s="244"/>
      <c r="W72" s="235"/>
      <c r="X72" s="72"/>
      <c r="Y72" s="237"/>
      <c r="Z72" s="249"/>
      <c r="AA72" s="129"/>
    </row>
    <row r="73" spans="1:27" s="4" customFormat="1" ht="27" hidden="1" customHeight="1" x14ac:dyDescent="0.15">
      <c r="A73" s="14"/>
      <c r="B73" s="54"/>
      <c r="C73" s="47"/>
      <c r="D73" s="46"/>
      <c r="E73" s="46"/>
      <c r="F73" s="54"/>
      <c r="G73" s="48"/>
      <c r="H73" s="21"/>
      <c r="I73" s="22"/>
      <c r="J73" s="23"/>
      <c r="K73" s="21"/>
      <c r="L73" s="115" t="e">
        <f t="shared" si="2"/>
        <v>#DIV/0!</v>
      </c>
      <c r="M73" s="21"/>
      <c r="N73" s="95" t="e">
        <f t="shared" si="3"/>
        <v>#DIV/0!</v>
      </c>
      <c r="O73" s="29"/>
      <c r="P73" s="42"/>
      <c r="Q73" s="235"/>
      <c r="R73" s="72"/>
      <c r="S73" s="237"/>
      <c r="T73" s="227"/>
      <c r="U73" s="72"/>
      <c r="V73" s="244"/>
      <c r="W73" s="235"/>
      <c r="X73" s="72"/>
      <c r="Y73" s="237"/>
      <c r="Z73" s="249"/>
      <c r="AA73" s="129"/>
    </row>
    <row r="74" spans="1:27" s="4" customFormat="1" ht="27" hidden="1" customHeight="1" x14ac:dyDescent="0.15">
      <c r="A74" s="14"/>
      <c r="B74" s="54"/>
      <c r="C74" s="47"/>
      <c r="D74" s="46"/>
      <c r="E74" s="46"/>
      <c r="F74" s="54"/>
      <c r="G74" s="50"/>
      <c r="H74" s="21"/>
      <c r="I74" s="22"/>
      <c r="J74" s="23"/>
      <c r="K74" s="21"/>
      <c r="L74" s="115" t="e">
        <f t="shared" si="2"/>
        <v>#DIV/0!</v>
      </c>
      <c r="M74" s="21"/>
      <c r="N74" s="95" t="e">
        <f t="shared" si="3"/>
        <v>#DIV/0!</v>
      </c>
      <c r="O74" s="29"/>
      <c r="P74" s="42"/>
      <c r="Q74" s="235"/>
      <c r="R74" s="72"/>
      <c r="S74" s="237"/>
      <c r="T74" s="227"/>
      <c r="U74" s="72"/>
      <c r="V74" s="244"/>
      <c r="W74" s="235"/>
      <c r="X74" s="72"/>
      <c r="Y74" s="237"/>
      <c r="Z74" s="249"/>
      <c r="AA74" s="129"/>
    </row>
    <row r="75" spans="1:27" s="4" customFormat="1" ht="27" hidden="1" customHeight="1" x14ac:dyDescent="0.15">
      <c r="A75" s="14"/>
      <c r="B75" s="54"/>
      <c r="C75" s="47"/>
      <c r="D75" s="46"/>
      <c r="E75" s="46"/>
      <c r="F75" s="54"/>
      <c r="G75" s="50"/>
      <c r="H75" s="21"/>
      <c r="I75" s="22"/>
      <c r="J75" s="23"/>
      <c r="K75" s="21"/>
      <c r="L75" s="115" t="e">
        <f t="shared" si="2"/>
        <v>#DIV/0!</v>
      </c>
      <c r="M75" s="21"/>
      <c r="N75" s="95" t="e">
        <f t="shared" si="3"/>
        <v>#DIV/0!</v>
      </c>
      <c r="O75" s="29"/>
      <c r="P75" s="42"/>
      <c r="Q75" s="235"/>
      <c r="R75" s="72"/>
      <c r="S75" s="237"/>
      <c r="T75" s="227"/>
      <c r="U75" s="72"/>
      <c r="V75" s="244"/>
      <c r="W75" s="235"/>
      <c r="X75" s="72"/>
      <c r="Y75" s="237"/>
      <c r="Z75" s="249"/>
      <c r="AA75" s="129"/>
    </row>
    <row r="76" spans="1:27" s="4" customFormat="1" ht="27" hidden="1" customHeight="1" x14ac:dyDescent="0.15">
      <c r="A76" s="14"/>
      <c r="B76" s="54"/>
      <c r="C76" s="47"/>
      <c r="D76" s="46"/>
      <c r="E76" s="46"/>
      <c r="F76" s="54"/>
      <c r="G76" s="50"/>
      <c r="H76" s="21"/>
      <c r="I76" s="22"/>
      <c r="J76" s="23"/>
      <c r="K76" s="21"/>
      <c r="L76" s="115" t="e">
        <f t="shared" si="2"/>
        <v>#DIV/0!</v>
      </c>
      <c r="M76" s="21"/>
      <c r="N76" s="95" t="e">
        <f t="shared" si="3"/>
        <v>#DIV/0!</v>
      </c>
      <c r="O76" s="29"/>
      <c r="P76" s="42"/>
      <c r="Q76" s="233"/>
      <c r="R76" s="71"/>
      <c r="S76" s="234"/>
      <c r="T76" s="226"/>
      <c r="U76" s="71"/>
      <c r="V76" s="242"/>
      <c r="W76" s="233"/>
      <c r="X76" s="71"/>
      <c r="Y76" s="234"/>
      <c r="Z76" s="248"/>
      <c r="AA76" s="124"/>
    </row>
    <row r="77" spans="1:27" s="4" customFormat="1" ht="27" hidden="1" customHeight="1" x14ac:dyDescent="0.15">
      <c r="A77" s="14"/>
      <c r="B77" s="54"/>
      <c r="C77" s="47"/>
      <c r="D77" s="46"/>
      <c r="E77" s="46"/>
      <c r="F77" s="54"/>
      <c r="G77" s="50"/>
      <c r="H77" s="21"/>
      <c r="I77" s="22"/>
      <c r="J77" s="23"/>
      <c r="K77" s="21"/>
      <c r="L77" s="115" t="e">
        <f t="shared" si="2"/>
        <v>#DIV/0!</v>
      </c>
      <c r="M77" s="21"/>
      <c r="N77" s="95" t="e">
        <f t="shared" si="3"/>
        <v>#DIV/0!</v>
      </c>
      <c r="O77" s="29"/>
      <c r="P77" s="42"/>
      <c r="Q77" s="235"/>
      <c r="R77" s="72"/>
      <c r="S77" s="234"/>
      <c r="T77" s="227"/>
      <c r="U77" s="72"/>
      <c r="V77" s="242"/>
      <c r="W77" s="235"/>
      <c r="X77" s="72"/>
      <c r="Y77" s="234"/>
      <c r="Z77" s="247"/>
      <c r="AA77" s="124"/>
    </row>
    <row r="78" spans="1:27" s="4" customFormat="1" ht="27" hidden="1" customHeight="1" x14ac:dyDescent="0.15">
      <c r="A78" s="14"/>
      <c r="B78" s="54"/>
      <c r="C78" s="47"/>
      <c r="D78" s="46"/>
      <c r="E78" s="46"/>
      <c r="F78" s="54"/>
      <c r="G78" s="58"/>
      <c r="H78" s="21"/>
      <c r="I78" s="22"/>
      <c r="J78" s="23"/>
      <c r="K78" s="21"/>
      <c r="L78" s="115" t="e">
        <f t="shared" si="2"/>
        <v>#DIV/0!</v>
      </c>
      <c r="M78" s="21"/>
      <c r="N78" s="95" t="e">
        <f t="shared" si="3"/>
        <v>#DIV/0!</v>
      </c>
      <c r="O78" s="29"/>
      <c r="P78" s="42"/>
      <c r="Q78" s="233"/>
      <c r="R78" s="71"/>
      <c r="S78" s="234"/>
      <c r="T78" s="226"/>
      <c r="U78" s="71"/>
      <c r="V78" s="242"/>
      <c r="W78" s="233"/>
      <c r="X78" s="71"/>
      <c r="Y78" s="234"/>
      <c r="Z78" s="248"/>
      <c r="AA78" s="124"/>
    </row>
    <row r="79" spans="1:27" s="4" customFormat="1" ht="27" hidden="1" customHeight="1" x14ac:dyDescent="0.15">
      <c r="A79" s="14"/>
      <c r="B79" s="54"/>
      <c r="C79" s="47"/>
      <c r="D79" s="46"/>
      <c r="E79" s="46"/>
      <c r="F79" s="54"/>
      <c r="G79" s="50"/>
      <c r="H79" s="21"/>
      <c r="I79" s="22"/>
      <c r="J79" s="23"/>
      <c r="K79" s="21"/>
      <c r="L79" s="115" t="e">
        <f t="shared" si="2"/>
        <v>#DIV/0!</v>
      </c>
      <c r="M79" s="21"/>
      <c r="N79" s="95" t="e">
        <f t="shared" si="3"/>
        <v>#DIV/0!</v>
      </c>
      <c r="O79" s="29"/>
      <c r="P79" s="42"/>
      <c r="Q79" s="235"/>
      <c r="R79" s="72"/>
      <c r="S79" s="234"/>
      <c r="T79" s="227"/>
      <c r="U79" s="72"/>
      <c r="V79" s="242"/>
      <c r="W79" s="235"/>
      <c r="X79" s="72"/>
      <c r="Y79" s="234"/>
      <c r="Z79" s="247"/>
      <c r="AA79" s="124"/>
    </row>
    <row r="80" spans="1:27" s="4" customFormat="1" ht="27" hidden="1" customHeight="1" x14ac:dyDescent="0.15">
      <c r="A80" s="14"/>
      <c r="B80" s="54"/>
      <c r="C80" s="47"/>
      <c r="D80" s="46"/>
      <c r="E80" s="46"/>
      <c r="F80" s="54"/>
      <c r="G80" s="50"/>
      <c r="H80" s="21"/>
      <c r="I80" s="22"/>
      <c r="J80" s="23"/>
      <c r="K80" s="21"/>
      <c r="L80" s="115" t="e">
        <f t="shared" si="2"/>
        <v>#DIV/0!</v>
      </c>
      <c r="M80" s="21"/>
      <c r="N80" s="95" t="e">
        <f t="shared" si="3"/>
        <v>#DIV/0!</v>
      </c>
      <c r="O80" s="29"/>
      <c r="P80" s="42"/>
      <c r="Q80" s="233"/>
      <c r="R80" s="71"/>
      <c r="S80" s="234"/>
      <c r="T80" s="226"/>
      <c r="U80" s="71"/>
      <c r="V80" s="242"/>
      <c r="W80" s="233"/>
      <c r="X80" s="71"/>
      <c r="Y80" s="234"/>
      <c r="Z80" s="248"/>
      <c r="AA80" s="124"/>
    </row>
    <row r="81" spans="1:27" s="4" customFormat="1" ht="27" hidden="1" customHeight="1" x14ac:dyDescent="0.15">
      <c r="A81" s="14"/>
      <c r="B81" s="54"/>
      <c r="C81" s="47"/>
      <c r="D81" s="46"/>
      <c r="E81" s="46"/>
      <c r="F81" s="54"/>
      <c r="G81" s="50"/>
      <c r="H81" s="21"/>
      <c r="I81" s="22"/>
      <c r="J81" s="23"/>
      <c r="K81" s="21"/>
      <c r="L81" s="115" t="e">
        <f t="shared" si="2"/>
        <v>#DIV/0!</v>
      </c>
      <c r="M81" s="21"/>
      <c r="N81" s="95" t="e">
        <f t="shared" si="3"/>
        <v>#DIV/0!</v>
      </c>
      <c r="O81" s="29"/>
      <c r="P81" s="42"/>
      <c r="Q81" s="235"/>
      <c r="R81" s="72"/>
      <c r="S81" s="234"/>
      <c r="T81" s="227"/>
      <c r="U81" s="72"/>
      <c r="V81" s="242"/>
      <c r="W81" s="235"/>
      <c r="X81" s="72"/>
      <c r="Y81" s="234"/>
      <c r="Z81" s="247"/>
      <c r="AA81" s="124"/>
    </row>
    <row r="82" spans="1:27" s="4" customFormat="1" ht="27" hidden="1" customHeight="1" x14ac:dyDescent="0.15">
      <c r="A82" s="14"/>
      <c r="B82" s="54"/>
      <c r="C82" s="47"/>
      <c r="D82" s="46"/>
      <c r="E82" s="46"/>
      <c r="F82" s="54"/>
      <c r="G82" s="50"/>
      <c r="H82" s="21"/>
      <c r="I82" s="22"/>
      <c r="J82" s="23"/>
      <c r="K82" s="21"/>
      <c r="L82" s="115" t="e">
        <f t="shared" si="2"/>
        <v>#DIV/0!</v>
      </c>
      <c r="M82" s="21"/>
      <c r="N82" s="95" t="e">
        <f t="shared" si="3"/>
        <v>#DIV/0!</v>
      </c>
      <c r="O82" s="29"/>
      <c r="P82" s="42"/>
      <c r="Q82" s="233"/>
      <c r="R82" s="71"/>
      <c r="S82" s="234"/>
      <c r="T82" s="226"/>
      <c r="U82" s="71"/>
      <c r="V82" s="242"/>
      <c r="W82" s="233"/>
      <c r="X82" s="71"/>
      <c r="Y82" s="234"/>
      <c r="Z82" s="248"/>
      <c r="AA82" s="124"/>
    </row>
    <row r="83" spans="1:27" s="4" customFormat="1" ht="27" hidden="1" customHeight="1" x14ac:dyDescent="0.15">
      <c r="A83" s="14"/>
      <c r="B83" s="54"/>
      <c r="C83" s="47"/>
      <c r="D83" s="46"/>
      <c r="E83" s="46"/>
      <c r="F83" s="54"/>
      <c r="G83" s="50"/>
      <c r="H83" s="21"/>
      <c r="I83" s="22"/>
      <c r="J83" s="23"/>
      <c r="K83" s="21"/>
      <c r="L83" s="115" t="e">
        <f t="shared" si="2"/>
        <v>#DIV/0!</v>
      </c>
      <c r="M83" s="21"/>
      <c r="N83" s="95" t="e">
        <f t="shared" si="3"/>
        <v>#DIV/0!</v>
      </c>
      <c r="O83" s="29"/>
      <c r="P83" s="42"/>
      <c r="Q83" s="235"/>
      <c r="R83" s="72"/>
      <c r="S83" s="234"/>
      <c r="T83" s="227"/>
      <c r="U83" s="72"/>
      <c r="V83" s="242"/>
      <c r="W83" s="235"/>
      <c r="X83" s="72"/>
      <c r="Y83" s="234"/>
      <c r="Z83" s="247"/>
      <c r="AA83" s="124"/>
    </row>
    <row r="84" spans="1:27" s="4" customFormat="1" ht="27" hidden="1" customHeight="1" x14ac:dyDescent="0.15">
      <c r="A84" s="14"/>
      <c r="B84" s="54"/>
      <c r="C84" s="47"/>
      <c r="D84" s="46"/>
      <c r="E84" s="46"/>
      <c r="F84" s="54"/>
      <c r="G84" s="50"/>
      <c r="H84" s="21"/>
      <c r="I84" s="22"/>
      <c r="J84" s="23"/>
      <c r="K84" s="21"/>
      <c r="L84" s="115" t="e">
        <f t="shared" si="2"/>
        <v>#DIV/0!</v>
      </c>
      <c r="M84" s="21"/>
      <c r="N84" s="95" t="e">
        <f t="shared" si="3"/>
        <v>#DIV/0!</v>
      </c>
      <c r="O84" s="29"/>
      <c r="P84" s="42"/>
      <c r="Q84" s="233"/>
      <c r="R84" s="71"/>
      <c r="S84" s="234"/>
      <c r="T84" s="226"/>
      <c r="U84" s="71"/>
      <c r="V84" s="242"/>
      <c r="W84" s="233"/>
      <c r="X84" s="71"/>
      <c r="Y84" s="234"/>
      <c r="Z84" s="248"/>
      <c r="AA84" s="124"/>
    </row>
    <row r="85" spans="1:27" s="4" customFormat="1" ht="27" hidden="1" customHeight="1" x14ac:dyDescent="0.15">
      <c r="A85" s="14"/>
      <c r="B85" s="54"/>
      <c r="C85" s="47"/>
      <c r="D85" s="46"/>
      <c r="E85" s="46"/>
      <c r="F85" s="54"/>
      <c r="G85" s="50"/>
      <c r="H85" s="21"/>
      <c r="I85" s="22"/>
      <c r="J85" s="23"/>
      <c r="K85" s="21"/>
      <c r="L85" s="115" t="e">
        <f t="shared" si="2"/>
        <v>#DIV/0!</v>
      </c>
      <c r="M85" s="21"/>
      <c r="N85" s="95" t="e">
        <f t="shared" si="3"/>
        <v>#DIV/0!</v>
      </c>
      <c r="O85" s="29"/>
      <c r="P85" s="42"/>
      <c r="Q85" s="235"/>
      <c r="R85" s="72"/>
      <c r="S85" s="234"/>
      <c r="T85" s="227"/>
      <c r="U85" s="72"/>
      <c r="V85" s="242"/>
      <c r="W85" s="235"/>
      <c r="X85" s="72"/>
      <c r="Y85" s="234"/>
      <c r="Z85" s="247"/>
      <c r="AA85" s="124"/>
    </row>
    <row r="86" spans="1:27" s="4" customFormat="1" ht="27" hidden="1" customHeight="1" x14ac:dyDescent="0.15">
      <c r="A86" s="14"/>
      <c r="B86" s="54"/>
      <c r="C86" s="47"/>
      <c r="D86" s="46"/>
      <c r="E86" s="46"/>
      <c r="F86" s="54"/>
      <c r="G86" s="59"/>
      <c r="H86" s="21"/>
      <c r="I86" s="22"/>
      <c r="J86" s="23"/>
      <c r="K86" s="21"/>
      <c r="L86" s="115" t="e">
        <f t="shared" si="2"/>
        <v>#DIV/0!</v>
      </c>
      <c r="M86" s="21"/>
      <c r="N86" s="95" t="e">
        <f t="shared" si="3"/>
        <v>#DIV/0!</v>
      </c>
      <c r="O86" s="29"/>
      <c r="P86" s="42"/>
      <c r="Q86" s="235"/>
      <c r="R86" s="72"/>
      <c r="S86" s="234"/>
      <c r="T86" s="227"/>
      <c r="U86" s="72"/>
      <c r="V86" s="242"/>
      <c r="W86" s="235"/>
      <c r="X86" s="72"/>
      <c r="Y86" s="234"/>
      <c r="Z86" s="247"/>
      <c r="AA86" s="124"/>
    </row>
    <row r="87" spans="1:27" s="4" customFormat="1" ht="27" hidden="1" customHeight="1" x14ac:dyDescent="0.15">
      <c r="A87" s="14"/>
      <c r="B87" s="57"/>
      <c r="C87" s="47"/>
      <c r="D87" s="46"/>
      <c r="E87" s="46"/>
      <c r="F87" s="57"/>
      <c r="G87" s="59"/>
      <c r="H87" s="21"/>
      <c r="I87" s="22"/>
      <c r="J87" s="23"/>
      <c r="K87" s="21"/>
      <c r="L87" s="115" t="e">
        <f t="shared" si="2"/>
        <v>#DIV/0!</v>
      </c>
      <c r="M87" s="21"/>
      <c r="N87" s="95" t="e">
        <f t="shared" si="3"/>
        <v>#DIV/0!</v>
      </c>
      <c r="O87" s="29"/>
      <c r="P87" s="42"/>
      <c r="Q87" s="233"/>
      <c r="R87" s="71"/>
      <c r="S87" s="234"/>
      <c r="T87" s="226"/>
      <c r="U87" s="71"/>
      <c r="V87" s="242"/>
      <c r="W87" s="233"/>
      <c r="X87" s="71"/>
      <c r="Y87" s="234"/>
      <c r="Z87" s="248"/>
      <c r="AA87" s="124"/>
    </row>
    <row r="88" spans="1:27" s="4" customFormat="1" ht="27" hidden="1" customHeight="1" x14ac:dyDescent="0.15">
      <c r="A88" s="14"/>
      <c r="B88" s="54"/>
      <c r="C88" s="47"/>
      <c r="D88" s="46"/>
      <c r="E88" s="46"/>
      <c r="F88" s="54"/>
      <c r="G88" s="59"/>
      <c r="H88" s="21"/>
      <c r="I88" s="22"/>
      <c r="J88" s="23"/>
      <c r="K88" s="21"/>
      <c r="L88" s="115" t="e">
        <f t="shared" si="2"/>
        <v>#DIV/0!</v>
      </c>
      <c r="M88" s="21"/>
      <c r="N88" s="95" t="e">
        <f t="shared" si="3"/>
        <v>#DIV/0!</v>
      </c>
      <c r="O88" s="29"/>
      <c r="P88" s="42"/>
      <c r="Q88" s="235"/>
      <c r="R88" s="72"/>
      <c r="S88" s="234"/>
      <c r="T88" s="227"/>
      <c r="U88" s="72"/>
      <c r="V88" s="242"/>
      <c r="W88" s="235"/>
      <c r="X88" s="72"/>
      <c r="Y88" s="234"/>
      <c r="Z88" s="247"/>
      <c r="AA88" s="124"/>
    </row>
    <row r="89" spans="1:27" s="4" customFormat="1" ht="27" hidden="1" customHeight="1" x14ac:dyDescent="0.15">
      <c r="A89" s="14"/>
      <c r="B89" s="54"/>
      <c r="C89" s="47"/>
      <c r="D89" s="46"/>
      <c r="E89" s="46"/>
      <c r="F89" s="54"/>
      <c r="G89" s="60"/>
      <c r="H89" s="21"/>
      <c r="I89" s="22"/>
      <c r="J89" s="23"/>
      <c r="K89" s="21"/>
      <c r="L89" s="115" t="e">
        <f t="shared" si="2"/>
        <v>#DIV/0!</v>
      </c>
      <c r="M89" s="21"/>
      <c r="N89" s="95" t="e">
        <f t="shared" si="3"/>
        <v>#DIV/0!</v>
      </c>
      <c r="O89" s="29"/>
      <c r="P89" s="42"/>
      <c r="Q89" s="233"/>
      <c r="R89" s="71"/>
      <c r="S89" s="234"/>
      <c r="T89" s="226"/>
      <c r="U89" s="71"/>
      <c r="V89" s="242"/>
      <c r="W89" s="233"/>
      <c r="X89" s="71"/>
      <c r="Y89" s="234"/>
      <c r="Z89" s="248"/>
      <c r="AA89" s="124"/>
    </row>
    <row r="90" spans="1:27" s="4" customFormat="1" ht="27" hidden="1" customHeight="1" x14ac:dyDescent="0.15">
      <c r="A90" s="14"/>
      <c r="B90" s="54"/>
      <c r="C90" s="47"/>
      <c r="D90" s="46"/>
      <c r="E90" s="46"/>
      <c r="F90" s="54"/>
      <c r="G90" s="59"/>
      <c r="H90" s="21"/>
      <c r="I90" s="22"/>
      <c r="J90" s="23"/>
      <c r="K90" s="21"/>
      <c r="L90" s="115" t="e">
        <f t="shared" si="2"/>
        <v>#DIV/0!</v>
      </c>
      <c r="M90" s="21"/>
      <c r="N90" s="95" t="e">
        <f t="shared" si="3"/>
        <v>#DIV/0!</v>
      </c>
      <c r="O90" s="29"/>
      <c r="P90" s="42"/>
      <c r="Q90" s="235"/>
      <c r="R90" s="72"/>
      <c r="S90" s="234"/>
      <c r="T90" s="227"/>
      <c r="U90" s="72"/>
      <c r="V90" s="242"/>
      <c r="W90" s="235"/>
      <c r="X90" s="72"/>
      <c r="Y90" s="234"/>
      <c r="Z90" s="247"/>
      <c r="AA90" s="124"/>
    </row>
    <row r="91" spans="1:27" s="4" customFormat="1" ht="27" hidden="1" customHeight="1" x14ac:dyDescent="0.15">
      <c r="A91" s="14"/>
      <c r="B91" s="54"/>
      <c r="C91" s="47"/>
      <c r="D91" s="46"/>
      <c r="E91" s="46"/>
      <c r="F91" s="54"/>
      <c r="G91" s="59"/>
      <c r="H91" s="21"/>
      <c r="I91" s="22"/>
      <c r="J91" s="23"/>
      <c r="K91" s="21"/>
      <c r="L91" s="115" t="e">
        <f t="shared" si="2"/>
        <v>#DIV/0!</v>
      </c>
      <c r="M91" s="21"/>
      <c r="N91" s="95" t="e">
        <f t="shared" si="3"/>
        <v>#DIV/0!</v>
      </c>
      <c r="O91" s="29"/>
      <c r="P91" s="42"/>
      <c r="Q91" s="233"/>
      <c r="R91" s="71"/>
      <c r="S91" s="236"/>
      <c r="T91" s="226"/>
      <c r="U91" s="71"/>
      <c r="V91" s="243"/>
      <c r="W91" s="233"/>
      <c r="X91" s="71"/>
      <c r="Y91" s="236"/>
      <c r="Z91" s="248"/>
      <c r="AA91" s="124"/>
    </row>
    <row r="92" spans="1:27" s="4" customFormat="1" ht="27" hidden="1" customHeight="1" x14ac:dyDescent="0.15">
      <c r="A92" s="14"/>
      <c r="B92" s="54"/>
      <c r="C92" s="47"/>
      <c r="D92" s="46"/>
      <c r="E92" s="46"/>
      <c r="F92" s="54"/>
      <c r="G92" s="59"/>
      <c r="H92" s="21"/>
      <c r="I92" s="22"/>
      <c r="J92" s="23"/>
      <c r="K92" s="21"/>
      <c r="L92" s="115" t="e">
        <f t="shared" si="2"/>
        <v>#DIV/0!</v>
      </c>
      <c r="M92" s="21"/>
      <c r="N92" s="95" t="e">
        <f t="shared" si="3"/>
        <v>#DIV/0!</v>
      </c>
      <c r="O92" s="29"/>
      <c r="P92" s="42"/>
      <c r="Q92" s="235"/>
      <c r="R92" s="72"/>
      <c r="S92" s="234"/>
      <c r="T92" s="227"/>
      <c r="U92" s="72"/>
      <c r="V92" s="242"/>
      <c r="W92" s="235"/>
      <c r="X92" s="72"/>
      <c r="Y92" s="234"/>
      <c r="Z92" s="247"/>
      <c r="AA92" s="124"/>
    </row>
    <row r="93" spans="1:27" s="4" customFormat="1" ht="27" hidden="1" customHeight="1" x14ac:dyDescent="0.15">
      <c r="A93" s="14"/>
      <c r="B93" s="54"/>
      <c r="C93" s="47"/>
      <c r="D93" s="46"/>
      <c r="E93" s="46"/>
      <c r="F93" s="54"/>
      <c r="G93" s="59"/>
      <c r="H93" s="21"/>
      <c r="I93" s="22"/>
      <c r="J93" s="23"/>
      <c r="K93" s="21"/>
      <c r="L93" s="115" t="e">
        <f t="shared" si="2"/>
        <v>#DIV/0!</v>
      </c>
      <c r="M93" s="21"/>
      <c r="N93" s="95" t="e">
        <f t="shared" si="3"/>
        <v>#DIV/0!</v>
      </c>
      <c r="O93" s="29"/>
      <c r="P93" s="42"/>
      <c r="Q93" s="233"/>
      <c r="R93" s="71"/>
      <c r="S93" s="234"/>
      <c r="T93" s="226"/>
      <c r="U93" s="71"/>
      <c r="V93" s="242"/>
      <c r="W93" s="233"/>
      <c r="X93" s="71"/>
      <c r="Y93" s="234"/>
      <c r="Z93" s="248"/>
      <c r="AA93" s="124"/>
    </row>
    <row r="94" spans="1:27" s="4" customFormat="1" ht="27" hidden="1" customHeight="1" x14ac:dyDescent="0.15">
      <c r="A94" s="14"/>
      <c r="B94" s="54"/>
      <c r="C94" s="47"/>
      <c r="D94" s="46"/>
      <c r="E94" s="46"/>
      <c r="F94" s="54"/>
      <c r="G94" s="59"/>
      <c r="H94" s="21"/>
      <c r="I94" s="22"/>
      <c r="J94" s="23"/>
      <c r="K94" s="21"/>
      <c r="L94" s="115" t="e">
        <f t="shared" si="2"/>
        <v>#DIV/0!</v>
      </c>
      <c r="M94" s="21"/>
      <c r="N94" s="95" t="e">
        <f t="shared" si="3"/>
        <v>#DIV/0!</v>
      </c>
      <c r="O94" s="29"/>
      <c r="P94" s="42"/>
      <c r="Q94" s="235"/>
      <c r="R94" s="72"/>
      <c r="S94" s="234"/>
      <c r="T94" s="227"/>
      <c r="U94" s="72"/>
      <c r="V94" s="242"/>
      <c r="W94" s="235"/>
      <c r="X94" s="72"/>
      <c r="Y94" s="234"/>
      <c r="Z94" s="247"/>
      <c r="AA94" s="124"/>
    </row>
    <row r="95" spans="1:27" s="4" customFormat="1" ht="27" hidden="1" customHeight="1" x14ac:dyDescent="0.15">
      <c r="A95" s="14"/>
      <c r="B95" s="54"/>
      <c r="C95" s="47"/>
      <c r="D95" s="46"/>
      <c r="E95" s="46"/>
      <c r="F95" s="54"/>
      <c r="G95" s="59"/>
      <c r="H95" s="21"/>
      <c r="I95" s="22"/>
      <c r="J95" s="23"/>
      <c r="K95" s="21"/>
      <c r="L95" s="115" t="e">
        <f t="shared" si="2"/>
        <v>#DIV/0!</v>
      </c>
      <c r="M95" s="21"/>
      <c r="N95" s="95" t="e">
        <f t="shared" si="3"/>
        <v>#DIV/0!</v>
      </c>
      <c r="O95" s="29"/>
      <c r="P95" s="42"/>
      <c r="Q95" s="233"/>
      <c r="R95" s="71"/>
      <c r="S95" s="234"/>
      <c r="T95" s="226"/>
      <c r="U95" s="71"/>
      <c r="V95" s="242"/>
      <c r="W95" s="233"/>
      <c r="X95" s="71"/>
      <c r="Y95" s="234"/>
      <c r="Z95" s="248"/>
      <c r="AA95" s="124"/>
    </row>
    <row r="96" spans="1:27" s="4" customFormat="1" ht="27" hidden="1" customHeight="1" x14ac:dyDescent="0.15">
      <c r="A96" s="14"/>
      <c r="B96" s="54"/>
      <c r="C96" s="47"/>
      <c r="D96" s="46"/>
      <c r="E96" s="46"/>
      <c r="F96" s="54"/>
      <c r="G96" s="59"/>
      <c r="H96" s="21"/>
      <c r="I96" s="22"/>
      <c r="J96" s="23"/>
      <c r="K96" s="21"/>
      <c r="L96" s="115" t="e">
        <f t="shared" si="2"/>
        <v>#DIV/0!</v>
      </c>
      <c r="M96" s="21"/>
      <c r="N96" s="95" t="e">
        <f t="shared" si="3"/>
        <v>#DIV/0!</v>
      </c>
      <c r="O96" s="29"/>
      <c r="P96" s="42"/>
      <c r="Q96" s="235"/>
      <c r="R96" s="72"/>
      <c r="S96" s="234"/>
      <c r="T96" s="227"/>
      <c r="U96" s="72"/>
      <c r="V96" s="242"/>
      <c r="W96" s="235"/>
      <c r="X96" s="72"/>
      <c r="Y96" s="234"/>
      <c r="Z96" s="247"/>
      <c r="AA96" s="124"/>
    </row>
    <row r="97" spans="1:27" s="4" customFormat="1" ht="27" hidden="1" customHeight="1" x14ac:dyDescent="0.15">
      <c r="A97" s="14"/>
      <c r="B97" s="54"/>
      <c r="C97" s="47"/>
      <c r="D97" s="46"/>
      <c r="E97" s="46"/>
      <c r="F97" s="54"/>
      <c r="G97" s="60"/>
      <c r="H97" s="21"/>
      <c r="I97" s="22"/>
      <c r="J97" s="23"/>
      <c r="K97" s="21"/>
      <c r="L97" s="115" t="e">
        <f t="shared" si="2"/>
        <v>#DIV/0!</v>
      </c>
      <c r="M97" s="21"/>
      <c r="N97" s="95" t="e">
        <f t="shared" si="3"/>
        <v>#DIV/0!</v>
      </c>
      <c r="O97" s="29"/>
      <c r="P97" s="42"/>
      <c r="Q97" s="233"/>
      <c r="R97" s="71"/>
      <c r="S97" s="234"/>
      <c r="T97" s="226"/>
      <c r="U97" s="71"/>
      <c r="V97" s="242"/>
      <c r="W97" s="233"/>
      <c r="X97" s="71"/>
      <c r="Y97" s="234"/>
      <c r="Z97" s="248"/>
      <c r="AA97" s="124"/>
    </row>
    <row r="98" spans="1:27" s="4" customFormat="1" ht="27" hidden="1" customHeight="1" x14ac:dyDescent="0.15">
      <c r="A98" s="14"/>
      <c r="B98" s="54"/>
      <c r="C98" s="47"/>
      <c r="D98" s="46"/>
      <c r="E98" s="46"/>
      <c r="F98" s="54"/>
      <c r="G98" s="59"/>
      <c r="H98" s="21"/>
      <c r="I98" s="22"/>
      <c r="J98" s="23"/>
      <c r="K98" s="21"/>
      <c r="L98" s="115" t="e">
        <f t="shared" si="2"/>
        <v>#DIV/0!</v>
      </c>
      <c r="M98" s="21"/>
      <c r="N98" s="95" t="e">
        <f t="shared" si="3"/>
        <v>#DIV/0!</v>
      </c>
      <c r="O98" s="29"/>
      <c r="P98" s="42"/>
      <c r="Q98" s="235"/>
      <c r="R98" s="72"/>
      <c r="S98" s="234"/>
      <c r="T98" s="227"/>
      <c r="U98" s="72"/>
      <c r="V98" s="242"/>
      <c r="W98" s="235"/>
      <c r="X98" s="72"/>
      <c r="Y98" s="234"/>
      <c r="Z98" s="247"/>
      <c r="AA98" s="124"/>
    </row>
    <row r="99" spans="1:27" s="4" customFormat="1" ht="27" hidden="1" customHeight="1" x14ac:dyDescent="0.15">
      <c r="A99" s="14"/>
      <c r="B99" s="54"/>
      <c r="C99" s="47"/>
      <c r="D99" s="46"/>
      <c r="E99" s="46"/>
      <c r="F99" s="54"/>
      <c r="G99" s="49"/>
      <c r="H99" s="21"/>
      <c r="I99" s="22"/>
      <c r="J99" s="23"/>
      <c r="K99" s="21"/>
      <c r="L99" s="115" t="e">
        <f t="shared" si="2"/>
        <v>#DIV/0!</v>
      </c>
      <c r="M99" s="21"/>
      <c r="N99" s="95" t="e">
        <f t="shared" si="3"/>
        <v>#DIV/0!</v>
      </c>
      <c r="O99" s="29"/>
      <c r="P99" s="42"/>
      <c r="Q99" s="233"/>
      <c r="R99" s="71"/>
      <c r="S99" s="234"/>
      <c r="T99" s="226"/>
      <c r="U99" s="71"/>
      <c r="V99" s="242"/>
      <c r="W99" s="233"/>
      <c r="X99" s="71"/>
      <c r="Y99" s="234"/>
      <c r="Z99" s="248"/>
      <c r="AA99" s="124"/>
    </row>
    <row r="100" spans="1:27" s="4" customFormat="1" ht="27" hidden="1" customHeight="1" x14ac:dyDescent="0.15">
      <c r="A100" s="14"/>
      <c r="B100" s="54"/>
      <c r="C100" s="47"/>
      <c r="D100" s="46"/>
      <c r="E100" s="46"/>
      <c r="F100" s="54"/>
      <c r="G100" s="50"/>
      <c r="H100" s="21"/>
      <c r="I100" s="22"/>
      <c r="J100" s="23"/>
      <c r="K100" s="21"/>
      <c r="L100" s="115" t="e">
        <f t="shared" si="2"/>
        <v>#DIV/0!</v>
      </c>
      <c r="M100" s="21"/>
      <c r="N100" s="95" t="e">
        <f t="shared" si="3"/>
        <v>#DIV/0!</v>
      </c>
      <c r="O100" s="29"/>
      <c r="P100" s="42"/>
      <c r="Q100" s="235"/>
      <c r="R100" s="72"/>
      <c r="S100" s="234"/>
      <c r="T100" s="227"/>
      <c r="U100" s="72"/>
      <c r="V100" s="242"/>
      <c r="W100" s="235"/>
      <c r="X100" s="72"/>
      <c r="Y100" s="234"/>
      <c r="Z100" s="247"/>
      <c r="AA100" s="124"/>
    </row>
    <row r="101" spans="1:27" s="4" customFormat="1" ht="27" hidden="1" customHeight="1" x14ac:dyDescent="0.15">
      <c r="A101" s="14"/>
      <c r="B101" s="54"/>
      <c r="C101" s="47"/>
      <c r="D101" s="46"/>
      <c r="E101" s="46"/>
      <c r="F101" s="54"/>
      <c r="G101" s="50"/>
      <c r="H101" s="21"/>
      <c r="I101" s="22"/>
      <c r="J101" s="23"/>
      <c r="K101" s="21"/>
      <c r="L101" s="115" t="e">
        <f t="shared" si="2"/>
        <v>#DIV/0!</v>
      </c>
      <c r="M101" s="21"/>
      <c r="N101" s="95" t="e">
        <f t="shared" si="3"/>
        <v>#DIV/0!</v>
      </c>
      <c r="O101" s="29"/>
      <c r="P101" s="42"/>
      <c r="Q101" s="233"/>
      <c r="R101" s="71"/>
      <c r="S101" s="234"/>
      <c r="T101" s="226"/>
      <c r="U101" s="71"/>
      <c r="V101" s="242"/>
      <c r="W101" s="233"/>
      <c r="X101" s="71"/>
      <c r="Y101" s="234"/>
      <c r="Z101" s="248"/>
      <c r="AA101" s="124"/>
    </row>
    <row r="102" spans="1:27" s="4" customFormat="1" ht="27" hidden="1" customHeight="1" x14ac:dyDescent="0.15">
      <c r="A102" s="14"/>
      <c r="B102" s="54"/>
      <c r="C102" s="47"/>
      <c r="D102" s="46"/>
      <c r="E102" s="46"/>
      <c r="F102" s="54"/>
      <c r="G102" s="50"/>
      <c r="H102" s="21"/>
      <c r="I102" s="22"/>
      <c r="J102" s="23"/>
      <c r="K102" s="21"/>
      <c r="L102" s="115" t="e">
        <f t="shared" si="2"/>
        <v>#DIV/0!</v>
      </c>
      <c r="M102" s="21"/>
      <c r="N102" s="95" t="e">
        <f t="shared" si="3"/>
        <v>#DIV/0!</v>
      </c>
      <c r="O102" s="29"/>
      <c r="P102" s="42"/>
      <c r="Q102" s="235"/>
      <c r="R102" s="72"/>
      <c r="S102" s="234"/>
      <c r="T102" s="227"/>
      <c r="U102" s="72"/>
      <c r="V102" s="242"/>
      <c r="W102" s="235"/>
      <c r="X102" s="72"/>
      <c r="Y102" s="234"/>
      <c r="Z102" s="247"/>
      <c r="AA102" s="124"/>
    </row>
    <row r="103" spans="1:27" s="4" customFormat="1" ht="27" hidden="1" customHeight="1" x14ac:dyDescent="0.15">
      <c r="A103" s="14"/>
      <c r="B103" s="54"/>
      <c r="C103" s="47"/>
      <c r="D103" s="46"/>
      <c r="E103" s="46"/>
      <c r="F103" s="54"/>
      <c r="G103" s="50"/>
      <c r="H103" s="21"/>
      <c r="I103" s="22"/>
      <c r="J103" s="23"/>
      <c r="K103" s="21"/>
      <c r="L103" s="115" t="e">
        <f t="shared" si="2"/>
        <v>#DIV/0!</v>
      </c>
      <c r="M103" s="21"/>
      <c r="N103" s="95" t="e">
        <f t="shared" si="3"/>
        <v>#DIV/0!</v>
      </c>
      <c r="O103" s="29"/>
      <c r="P103" s="42"/>
      <c r="Q103" s="233"/>
      <c r="R103" s="71"/>
      <c r="S103" s="234"/>
      <c r="T103" s="226"/>
      <c r="U103" s="71"/>
      <c r="V103" s="242"/>
      <c r="W103" s="233"/>
      <c r="X103" s="71"/>
      <c r="Y103" s="234"/>
      <c r="Z103" s="248"/>
      <c r="AA103" s="124"/>
    </row>
    <row r="104" spans="1:27" s="4" customFormat="1" ht="27" hidden="1" customHeight="1" x14ac:dyDescent="0.15">
      <c r="A104" s="14"/>
      <c r="B104" s="54"/>
      <c r="C104" s="47"/>
      <c r="D104" s="46"/>
      <c r="E104" s="46"/>
      <c r="F104" s="54"/>
      <c r="G104" s="50"/>
      <c r="H104" s="21"/>
      <c r="I104" s="22"/>
      <c r="J104" s="23"/>
      <c r="K104" s="21"/>
      <c r="L104" s="115" t="e">
        <f t="shared" si="2"/>
        <v>#DIV/0!</v>
      </c>
      <c r="M104" s="21"/>
      <c r="N104" s="95" t="e">
        <f t="shared" si="3"/>
        <v>#DIV/0!</v>
      </c>
      <c r="O104" s="29"/>
      <c r="P104" s="42"/>
      <c r="Q104" s="235"/>
      <c r="R104" s="72"/>
      <c r="S104" s="234"/>
      <c r="T104" s="227"/>
      <c r="U104" s="72"/>
      <c r="V104" s="242"/>
      <c r="W104" s="235"/>
      <c r="X104" s="72"/>
      <c r="Y104" s="234"/>
      <c r="Z104" s="247"/>
      <c r="AA104" s="124"/>
    </row>
    <row r="105" spans="1:27" s="4" customFormat="1" ht="27" hidden="1" customHeight="1" x14ac:dyDescent="0.15">
      <c r="A105" s="14"/>
      <c r="B105" s="54"/>
      <c r="C105" s="47"/>
      <c r="D105" s="46"/>
      <c r="E105" s="46"/>
      <c r="F105" s="54"/>
      <c r="G105" s="50"/>
      <c r="H105" s="21"/>
      <c r="I105" s="22"/>
      <c r="J105" s="23"/>
      <c r="K105" s="21"/>
      <c r="L105" s="115" t="e">
        <f t="shared" si="2"/>
        <v>#DIV/0!</v>
      </c>
      <c r="M105" s="21"/>
      <c r="N105" s="95" t="e">
        <f t="shared" si="3"/>
        <v>#DIV/0!</v>
      </c>
      <c r="O105" s="29"/>
      <c r="P105" s="42"/>
      <c r="Q105" s="233"/>
      <c r="R105" s="71"/>
      <c r="S105" s="234"/>
      <c r="T105" s="226"/>
      <c r="U105" s="71"/>
      <c r="V105" s="242"/>
      <c r="W105" s="233"/>
      <c r="X105" s="71"/>
      <c r="Y105" s="234"/>
      <c r="Z105" s="248"/>
      <c r="AA105" s="124"/>
    </row>
    <row r="106" spans="1:27" s="4" customFormat="1" ht="27" hidden="1" customHeight="1" x14ac:dyDescent="0.15">
      <c r="A106" s="14"/>
      <c r="B106" s="54"/>
      <c r="C106" s="47"/>
      <c r="D106" s="46"/>
      <c r="E106" s="46"/>
      <c r="F106" s="54"/>
      <c r="G106" s="50"/>
      <c r="H106" s="21"/>
      <c r="I106" s="22"/>
      <c r="J106" s="23"/>
      <c r="K106" s="21"/>
      <c r="L106" s="115" t="e">
        <f t="shared" si="2"/>
        <v>#DIV/0!</v>
      </c>
      <c r="M106" s="21"/>
      <c r="N106" s="95" t="e">
        <f t="shared" si="3"/>
        <v>#DIV/0!</v>
      </c>
      <c r="O106" s="29"/>
      <c r="P106" s="42"/>
      <c r="Q106" s="233"/>
      <c r="R106" s="71"/>
      <c r="S106" s="234"/>
      <c r="T106" s="226"/>
      <c r="U106" s="71"/>
      <c r="V106" s="242"/>
      <c r="W106" s="233"/>
      <c r="X106" s="71"/>
      <c r="Y106" s="234"/>
      <c r="Z106" s="248"/>
      <c r="AA106" s="124"/>
    </row>
    <row r="107" spans="1:27" s="4" customFormat="1" ht="27" hidden="1" customHeight="1" x14ac:dyDescent="0.15">
      <c r="A107" s="14"/>
      <c r="B107" s="54"/>
      <c r="C107" s="47"/>
      <c r="D107" s="46"/>
      <c r="E107" s="46"/>
      <c r="F107" s="54"/>
      <c r="G107" s="50"/>
      <c r="H107" s="21"/>
      <c r="I107" s="22"/>
      <c r="J107" s="23"/>
      <c r="K107" s="21"/>
      <c r="L107" s="115" t="e">
        <f t="shared" si="2"/>
        <v>#DIV/0!</v>
      </c>
      <c r="M107" s="21"/>
      <c r="N107" s="95" t="e">
        <f t="shared" si="3"/>
        <v>#DIV/0!</v>
      </c>
      <c r="O107" s="29"/>
      <c r="P107" s="42"/>
      <c r="Q107" s="235"/>
      <c r="R107" s="72"/>
      <c r="S107" s="237"/>
      <c r="T107" s="227"/>
      <c r="U107" s="72"/>
      <c r="V107" s="244"/>
      <c r="W107" s="235"/>
      <c r="X107" s="72"/>
      <c r="Y107" s="237"/>
      <c r="Z107" s="249"/>
      <c r="AA107" s="129"/>
    </row>
    <row r="108" spans="1:27" s="4" customFormat="1" ht="27" hidden="1" customHeight="1" x14ac:dyDescent="0.15">
      <c r="A108" s="14"/>
      <c r="B108" s="54"/>
      <c r="C108" s="47"/>
      <c r="D108" s="46"/>
      <c r="E108" s="46"/>
      <c r="F108" s="54"/>
      <c r="G108" s="50"/>
      <c r="H108" s="21"/>
      <c r="I108" s="22"/>
      <c r="J108" s="23"/>
      <c r="K108" s="21"/>
      <c r="L108" s="115" t="e">
        <f t="shared" si="2"/>
        <v>#DIV/0!</v>
      </c>
      <c r="M108" s="21"/>
      <c r="N108" s="95" t="e">
        <f t="shared" si="3"/>
        <v>#DIV/0!</v>
      </c>
      <c r="O108" s="29"/>
      <c r="P108" s="42"/>
      <c r="Q108" s="235"/>
      <c r="R108" s="72"/>
      <c r="S108" s="237"/>
      <c r="T108" s="227"/>
      <c r="U108" s="72"/>
      <c r="V108" s="244"/>
      <c r="W108" s="235"/>
      <c r="X108" s="72"/>
      <c r="Y108" s="237"/>
      <c r="Z108" s="249"/>
      <c r="AA108" s="129"/>
    </row>
    <row r="109" spans="1:27" s="4" customFormat="1" ht="27" hidden="1" customHeight="1" x14ac:dyDescent="0.15">
      <c r="A109" s="14"/>
      <c r="B109" s="54"/>
      <c r="C109" s="47"/>
      <c r="D109" s="46"/>
      <c r="E109" s="46"/>
      <c r="F109" s="54"/>
      <c r="G109" s="50"/>
      <c r="H109" s="21"/>
      <c r="I109" s="22"/>
      <c r="J109" s="23"/>
      <c r="K109" s="21"/>
      <c r="L109" s="115" t="e">
        <f t="shared" si="2"/>
        <v>#DIV/0!</v>
      </c>
      <c r="M109" s="21"/>
      <c r="N109" s="95" t="e">
        <f t="shared" si="3"/>
        <v>#DIV/0!</v>
      </c>
      <c r="O109" s="29"/>
      <c r="P109" s="42"/>
      <c r="Q109" s="235"/>
      <c r="R109" s="72"/>
      <c r="S109" s="237"/>
      <c r="T109" s="227"/>
      <c r="U109" s="72"/>
      <c r="V109" s="244"/>
      <c r="W109" s="235"/>
      <c r="X109" s="72"/>
      <c r="Y109" s="237"/>
      <c r="Z109" s="249"/>
      <c r="AA109" s="129"/>
    </row>
    <row r="110" spans="1:27" s="4" customFormat="1" ht="27" hidden="1" customHeight="1" x14ac:dyDescent="0.15">
      <c r="A110" s="14"/>
      <c r="B110" s="54"/>
      <c r="C110" s="47"/>
      <c r="D110" s="46"/>
      <c r="E110" s="46"/>
      <c r="F110" s="54"/>
      <c r="G110" s="50"/>
      <c r="H110" s="21"/>
      <c r="I110" s="22"/>
      <c r="J110" s="23"/>
      <c r="K110" s="21"/>
      <c r="L110" s="115" t="e">
        <f t="shared" si="2"/>
        <v>#DIV/0!</v>
      </c>
      <c r="M110" s="21"/>
      <c r="N110" s="95" t="e">
        <f t="shared" si="3"/>
        <v>#DIV/0!</v>
      </c>
      <c r="O110" s="29"/>
      <c r="P110" s="42"/>
      <c r="Q110" s="235"/>
      <c r="R110" s="72"/>
      <c r="S110" s="237"/>
      <c r="T110" s="227"/>
      <c r="U110" s="72"/>
      <c r="V110" s="244"/>
      <c r="W110" s="235"/>
      <c r="X110" s="72"/>
      <c r="Y110" s="237"/>
      <c r="Z110" s="249"/>
      <c r="AA110" s="129"/>
    </row>
    <row r="111" spans="1:27" s="4" customFormat="1" ht="27" hidden="1" customHeight="1" x14ac:dyDescent="0.15">
      <c r="A111" s="14"/>
      <c r="B111" s="54"/>
      <c r="C111" s="47"/>
      <c r="D111" s="46"/>
      <c r="E111" s="46"/>
      <c r="F111" s="54"/>
      <c r="G111" s="50"/>
      <c r="H111" s="21"/>
      <c r="I111" s="22"/>
      <c r="J111" s="23"/>
      <c r="K111" s="21"/>
      <c r="L111" s="115" t="e">
        <f t="shared" si="2"/>
        <v>#DIV/0!</v>
      </c>
      <c r="M111" s="21"/>
      <c r="N111" s="95" t="e">
        <f t="shared" si="3"/>
        <v>#DIV/0!</v>
      </c>
      <c r="O111" s="29"/>
      <c r="P111" s="42"/>
      <c r="Q111" s="233"/>
      <c r="R111" s="71"/>
      <c r="S111" s="234"/>
      <c r="T111" s="226"/>
      <c r="U111" s="71"/>
      <c r="V111" s="242"/>
      <c r="W111" s="233"/>
      <c r="X111" s="71"/>
      <c r="Y111" s="234"/>
      <c r="Z111" s="248"/>
      <c r="AA111" s="124"/>
    </row>
    <row r="112" spans="1:27" s="4" customFormat="1" ht="27" hidden="1" customHeight="1" x14ac:dyDescent="0.15">
      <c r="A112" s="14"/>
      <c r="B112" s="54"/>
      <c r="C112" s="47"/>
      <c r="D112" s="46"/>
      <c r="E112" s="46"/>
      <c r="F112" s="54"/>
      <c r="G112" s="50"/>
      <c r="H112" s="21"/>
      <c r="I112" s="22"/>
      <c r="J112" s="23"/>
      <c r="K112" s="21"/>
      <c r="L112" s="115" t="e">
        <f t="shared" si="2"/>
        <v>#DIV/0!</v>
      </c>
      <c r="M112" s="21"/>
      <c r="N112" s="95" t="e">
        <f t="shared" si="3"/>
        <v>#DIV/0!</v>
      </c>
      <c r="O112" s="29"/>
      <c r="P112" s="42"/>
      <c r="Q112" s="235"/>
      <c r="R112" s="72"/>
      <c r="S112" s="234"/>
      <c r="T112" s="227"/>
      <c r="U112" s="72"/>
      <c r="V112" s="242"/>
      <c r="W112" s="235"/>
      <c r="X112" s="72"/>
      <c r="Y112" s="234"/>
      <c r="Z112" s="247"/>
      <c r="AA112" s="124"/>
    </row>
    <row r="113" spans="1:27" s="4" customFormat="1" ht="27" hidden="1" customHeight="1" x14ac:dyDescent="0.15">
      <c r="A113" s="14"/>
      <c r="B113" s="54"/>
      <c r="C113" s="47"/>
      <c r="D113" s="46"/>
      <c r="E113" s="46"/>
      <c r="F113" s="54"/>
      <c r="G113" s="50"/>
      <c r="H113" s="21"/>
      <c r="I113" s="22"/>
      <c r="J113" s="23"/>
      <c r="K113" s="21"/>
      <c r="L113" s="115" t="e">
        <f t="shared" si="2"/>
        <v>#DIV/0!</v>
      </c>
      <c r="M113" s="21"/>
      <c r="N113" s="95" t="e">
        <f t="shared" si="3"/>
        <v>#DIV/0!</v>
      </c>
      <c r="O113" s="29"/>
      <c r="P113" s="42"/>
      <c r="Q113" s="233"/>
      <c r="R113" s="71"/>
      <c r="S113" s="234"/>
      <c r="T113" s="226"/>
      <c r="U113" s="71"/>
      <c r="V113" s="242"/>
      <c r="W113" s="233"/>
      <c r="X113" s="71"/>
      <c r="Y113" s="234"/>
      <c r="Z113" s="248"/>
      <c r="AA113" s="124"/>
    </row>
    <row r="114" spans="1:27" s="4" customFormat="1" ht="27" hidden="1" customHeight="1" x14ac:dyDescent="0.15">
      <c r="A114" s="14"/>
      <c r="B114" s="57"/>
      <c r="C114" s="47"/>
      <c r="D114" s="46"/>
      <c r="E114" s="46"/>
      <c r="F114" s="57"/>
      <c r="G114" s="51"/>
      <c r="H114" s="21"/>
      <c r="I114" s="22"/>
      <c r="J114" s="23"/>
      <c r="K114" s="21"/>
      <c r="L114" s="115" t="e">
        <f t="shared" si="2"/>
        <v>#DIV/0!</v>
      </c>
      <c r="M114" s="21"/>
      <c r="N114" s="95" t="e">
        <f t="shared" si="3"/>
        <v>#DIV/0!</v>
      </c>
      <c r="O114" s="29"/>
      <c r="P114" s="42"/>
      <c r="Q114" s="235"/>
      <c r="R114" s="72"/>
      <c r="S114" s="234"/>
      <c r="T114" s="227"/>
      <c r="U114" s="72"/>
      <c r="V114" s="242"/>
      <c r="W114" s="235"/>
      <c r="X114" s="72"/>
      <c r="Y114" s="234"/>
      <c r="Z114" s="247"/>
      <c r="AA114" s="124"/>
    </row>
    <row r="115" spans="1:27" s="4" customFormat="1" ht="27" hidden="1" customHeight="1" x14ac:dyDescent="0.15">
      <c r="A115" s="14"/>
      <c r="B115" s="61"/>
      <c r="C115" s="47"/>
      <c r="D115" s="46"/>
      <c r="E115" s="46"/>
      <c r="F115" s="61"/>
      <c r="G115" s="51"/>
      <c r="H115" s="21"/>
      <c r="I115" s="22"/>
      <c r="J115" s="23"/>
      <c r="K115" s="21"/>
      <c r="L115" s="115" t="e">
        <f t="shared" si="2"/>
        <v>#DIV/0!</v>
      </c>
      <c r="M115" s="21"/>
      <c r="N115" s="95" t="e">
        <f t="shared" si="3"/>
        <v>#DIV/0!</v>
      </c>
      <c r="O115" s="29"/>
      <c r="P115" s="42"/>
      <c r="Q115" s="233"/>
      <c r="R115" s="71"/>
      <c r="S115" s="234"/>
      <c r="T115" s="226"/>
      <c r="U115" s="71"/>
      <c r="V115" s="242"/>
      <c r="W115" s="233"/>
      <c r="X115" s="71"/>
      <c r="Y115" s="234"/>
      <c r="Z115" s="248"/>
      <c r="AA115" s="124"/>
    </row>
    <row r="116" spans="1:27" s="4" customFormat="1" ht="27" hidden="1" customHeight="1" x14ac:dyDescent="0.15">
      <c r="A116" s="14"/>
      <c r="B116" s="54"/>
      <c r="C116" s="47"/>
      <c r="D116" s="46"/>
      <c r="E116" s="46"/>
      <c r="F116" s="54"/>
      <c r="G116" s="62"/>
      <c r="H116" s="21"/>
      <c r="I116" s="22"/>
      <c r="J116" s="23"/>
      <c r="K116" s="21"/>
      <c r="L116" s="115" t="e">
        <f t="shared" si="2"/>
        <v>#DIV/0!</v>
      </c>
      <c r="M116" s="21"/>
      <c r="N116" s="95" t="e">
        <f t="shared" si="3"/>
        <v>#DIV/0!</v>
      </c>
      <c r="O116" s="29"/>
      <c r="P116" s="42"/>
      <c r="Q116" s="235"/>
      <c r="R116" s="72"/>
      <c r="S116" s="234"/>
      <c r="T116" s="227"/>
      <c r="U116" s="72"/>
      <c r="V116" s="242"/>
      <c r="W116" s="235"/>
      <c r="X116" s="72"/>
      <c r="Y116" s="234"/>
      <c r="Z116" s="247"/>
      <c r="AA116" s="124"/>
    </row>
    <row r="117" spans="1:27" s="4" customFormat="1" ht="27" hidden="1" customHeight="1" x14ac:dyDescent="0.15">
      <c r="A117" s="14"/>
      <c r="B117" s="54"/>
      <c r="C117" s="47"/>
      <c r="D117" s="46"/>
      <c r="E117" s="46"/>
      <c r="F117" s="54"/>
      <c r="G117" s="51"/>
      <c r="H117" s="21"/>
      <c r="I117" s="22"/>
      <c r="J117" s="23"/>
      <c r="K117" s="21"/>
      <c r="L117" s="115" t="e">
        <f t="shared" si="2"/>
        <v>#DIV/0!</v>
      </c>
      <c r="M117" s="21"/>
      <c r="N117" s="95" t="e">
        <f t="shared" si="3"/>
        <v>#DIV/0!</v>
      </c>
      <c r="O117" s="29"/>
      <c r="P117" s="42"/>
      <c r="Q117" s="233"/>
      <c r="R117" s="71"/>
      <c r="S117" s="234"/>
      <c r="T117" s="226"/>
      <c r="U117" s="71"/>
      <c r="V117" s="242"/>
      <c r="W117" s="233"/>
      <c r="X117" s="71"/>
      <c r="Y117" s="234"/>
      <c r="Z117" s="248"/>
      <c r="AA117" s="124"/>
    </row>
    <row r="118" spans="1:27" s="4" customFormat="1" ht="27" hidden="1" customHeight="1" x14ac:dyDescent="0.15">
      <c r="A118" s="14"/>
      <c r="B118" s="54"/>
      <c r="C118" s="47"/>
      <c r="D118" s="46"/>
      <c r="E118" s="46"/>
      <c r="F118" s="54"/>
      <c r="G118" s="51"/>
      <c r="H118" s="21"/>
      <c r="I118" s="22"/>
      <c r="J118" s="23"/>
      <c r="K118" s="21"/>
      <c r="L118" s="115" t="e">
        <f t="shared" si="2"/>
        <v>#DIV/0!</v>
      </c>
      <c r="M118" s="21"/>
      <c r="N118" s="95" t="e">
        <f t="shared" si="3"/>
        <v>#DIV/0!</v>
      </c>
      <c r="O118" s="29"/>
      <c r="P118" s="42"/>
      <c r="Q118" s="235"/>
      <c r="R118" s="72"/>
      <c r="S118" s="234"/>
      <c r="T118" s="227"/>
      <c r="U118" s="72"/>
      <c r="V118" s="242"/>
      <c r="W118" s="235"/>
      <c r="X118" s="72"/>
      <c r="Y118" s="234"/>
      <c r="Z118" s="247"/>
      <c r="AA118" s="124"/>
    </row>
    <row r="119" spans="1:27" s="4" customFormat="1" ht="27" hidden="1" customHeight="1" x14ac:dyDescent="0.15">
      <c r="A119" s="14"/>
      <c r="B119" s="54"/>
      <c r="C119" s="47"/>
      <c r="D119" s="46"/>
      <c r="E119" s="46"/>
      <c r="F119" s="54"/>
      <c r="G119" s="51"/>
      <c r="H119" s="21"/>
      <c r="I119" s="22"/>
      <c r="J119" s="23"/>
      <c r="K119" s="21"/>
      <c r="L119" s="115" t="e">
        <f t="shared" si="2"/>
        <v>#DIV/0!</v>
      </c>
      <c r="M119" s="21"/>
      <c r="N119" s="95" t="e">
        <f t="shared" si="3"/>
        <v>#DIV/0!</v>
      </c>
      <c r="O119" s="29"/>
      <c r="P119" s="42"/>
      <c r="Q119" s="233"/>
      <c r="R119" s="71"/>
      <c r="S119" s="234"/>
      <c r="T119" s="226"/>
      <c r="U119" s="71"/>
      <c r="V119" s="242"/>
      <c r="W119" s="233"/>
      <c r="X119" s="71"/>
      <c r="Y119" s="234"/>
      <c r="Z119" s="248"/>
      <c r="AA119" s="124"/>
    </row>
    <row r="120" spans="1:27" s="4" customFormat="1" ht="27" hidden="1" customHeight="1" x14ac:dyDescent="0.15">
      <c r="A120" s="14"/>
      <c r="B120" s="63"/>
      <c r="C120" s="47"/>
      <c r="D120" s="46"/>
      <c r="E120" s="81"/>
      <c r="F120" s="63"/>
      <c r="G120" s="39"/>
      <c r="H120" s="21"/>
      <c r="I120" s="22"/>
      <c r="J120" s="23"/>
      <c r="K120" s="21"/>
      <c r="L120" s="115" t="e">
        <f t="shared" si="2"/>
        <v>#DIV/0!</v>
      </c>
      <c r="M120" s="21"/>
      <c r="N120" s="95" t="e">
        <f t="shared" si="3"/>
        <v>#DIV/0!</v>
      </c>
      <c r="O120" s="29"/>
      <c r="P120" s="42"/>
      <c r="Q120" s="235"/>
      <c r="R120" s="72"/>
      <c r="S120" s="234"/>
      <c r="T120" s="227"/>
      <c r="U120" s="72"/>
      <c r="V120" s="242"/>
      <c r="W120" s="235"/>
      <c r="X120" s="72"/>
      <c r="Y120" s="234"/>
      <c r="Z120" s="247"/>
      <c r="AA120" s="124"/>
    </row>
    <row r="121" spans="1:27" s="4" customFormat="1" ht="27" hidden="1" customHeight="1" x14ac:dyDescent="0.15">
      <c r="A121" s="14"/>
      <c r="B121" s="54"/>
      <c r="C121" s="47"/>
      <c r="D121" s="46"/>
      <c r="E121" s="46"/>
      <c r="F121" s="54"/>
      <c r="G121" s="51"/>
      <c r="H121" s="21"/>
      <c r="I121" s="22"/>
      <c r="J121" s="23"/>
      <c r="K121" s="21"/>
      <c r="L121" s="115" t="e">
        <f t="shared" si="2"/>
        <v>#DIV/0!</v>
      </c>
      <c r="M121" s="21"/>
      <c r="N121" s="95" t="e">
        <f t="shared" si="3"/>
        <v>#DIV/0!</v>
      </c>
      <c r="O121" s="29"/>
      <c r="P121" s="42"/>
      <c r="Q121" s="235"/>
      <c r="R121" s="72"/>
      <c r="S121" s="234"/>
      <c r="T121" s="227"/>
      <c r="U121" s="72"/>
      <c r="V121" s="242"/>
      <c r="W121" s="235"/>
      <c r="X121" s="72"/>
      <c r="Y121" s="234"/>
      <c r="Z121" s="247"/>
      <c r="AA121" s="124"/>
    </row>
    <row r="122" spans="1:27" s="4" customFormat="1" ht="27" hidden="1" customHeight="1" x14ac:dyDescent="0.15">
      <c r="A122" s="14"/>
      <c r="B122" s="64"/>
      <c r="C122" s="47"/>
      <c r="D122" s="46"/>
      <c r="E122" s="80"/>
      <c r="F122" s="64"/>
      <c r="G122" s="65"/>
      <c r="H122" s="21"/>
      <c r="I122" s="22"/>
      <c r="J122" s="23"/>
      <c r="K122" s="21"/>
      <c r="L122" s="115" t="e">
        <f t="shared" si="2"/>
        <v>#DIV/0!</v>
      </c>
      <c r="M122" s="21"/>
      <c r="N122" s="95" t="e">
        <f t="shared" si="3"/>
        <v>#DIV/0!</v>
      </c>
      <c r="O122" s="29"/>
      <c r="P122" s="42"/>
      <c r="Q122" s="233"/>
      <c r="R122" s="71"/>
      <c r="S122" s="234"/>
      <c r="T122" s="226"/>
      <c r="U122" s="71"/>
      <c r="V122" s="242"/>
      <c r="W122" s="233"/>
      <c r="X122" s="71"/>
      <c r="Y122" s="234"/>
      <c r="Z122" s="248"/>
      <c r="AA122" s="124"/>
    </row>
    <row r="123" spans="1:27" s="4" customFormat="1" ht="27" hidden="1" customHeight="1" x14ac:dyDescent="0.15">
      <c r="A123" s="14"/>
      <c r="B123" s="54"/>
      <c r="C123" s="47"/>
      <c r="D123" s="46"/>
      <c r="E123" s="46"/>
      <c r="F123" s="54"/>
      <c r="G123" s="51"/>
      <c r="H123" s="21"/>
      <c r="I123" s="22"/>
      <c r="J123" s="23"/>
      <c r="K123" s="21"/>
      <c r="L123" s="115" t="e">
        <f t="shared" si="2"/>
        <v>#DIV/0!</v>
      </c>
      <c r="M123" s="21"/>
      <c r="N123" s="95" t="e">
        <f t="shared" si="3"/>
        <v>#DIV/0!</v>
      </c>
      <c r="O123" s="29"/>
      <c r="P123" s="42"/>
      <c r="Q123" s="235"/>
      <c r="R123" s="72"/>
      <c r="S123" s="234"/>
      <c r="T123" s="227"/>
      <c r="U123" s="72"/>
      <c r="V123" s="242"/>
      <c r="W123" s="235"/>
      <c r="X123" s="72"/>
      <c r="Y123" s="234"/>
      <c r="Z123" s="247"/>
      <c r="AA123" s="124"/>
    </row>
    <row r="124" spans="1:27" s="4" customFormat="1" ht="27" hidden="1" customHeight="1" x14ac:dyDescent="0.15">
      <c r="A124" s="14"/>
      <c r="B124" s="54"/>
      <c r="C124" s="47"/>
      <c r="D124" s="46"/>
      <c r="E124" s="46"/>
      <c r="F124" s="54"/>
      <c r="G124" s="51"/>
      <c r="H124" s="21"/>
      <c r="I124" s="22"/>
      <c r="J124" s="23"/>
      <c r="K124" s="21"/>
      <c r="L124" s="115" t="e">
        <f t="shared" si="2"/>
        <v>#DIV/0!</v>
      </c>
      <c r="M124" s="21"/>
      <c r="N124" s="95" t="e">
        <f t="shared" si="3"/>
        <v>#DIV/0!</v>
      </c>
      <c r="O124" s="29"/>
      <c r="P124" s="42"/>
      <c r="Q124" s="233"/>
      <c r="R124" s="71"/>
      <c r="S124" s="234"/>
      <c r="T124" s="226"/>
      <c r="U124" s="71"/>
      <c r="V124" s="242"/>
      <c r="W124" s="233"/>
      <c r="X124" s="71"/>
      <c r="Y124" s="234"/>
      <c r="Z124" s="248"/>
      <c r="AA124" s="124"/>
    </row>
    <row r="125" spans="1:27" s="4" customFormat="1" ht="27" hidden="1" customHeight="1" x14ac:dyDescent="0.15">
      <c r="A125" s="14"/>
      <c r="B125" s="54"/>
      <c r="C125" s="47"/>
      <c r="D125" s="46"/>
      <c r="E125" s="46"/>
      <c r="F125" s="54"/>
      <c r="G125" s="51"/>
      <c r="H125" s="21"/>
      <c r="I125" s="22"/>
      <c r="J125" s="23"/>
      <c r="K125" s="21"/>
      <c r="L125" s="115" t="e">
        <f t="shared" si="2"/>
        <v>#DIV/0!</v>
      </c>
      <c r="M125" s="21"/>
      <c r="N125" s="95" t="e">
        <f t="shared" si="3"/>
        <v>#DIV/0!</v>
      </c>
      <c r="O125" s="29"/>
      <c r="P125" s="42"/>
      <c r="Q125" s="235"/>
      <c r="R125" s="72"/>
      <c r="S125" s="234"/>
      <c r="T125" s="227"/>
      <c r="U125" s="72"/>
      <c r="V125" s="242"/>
      <c r="W125" s="235"/>
      <c r="X125" s="72"/>
      <c r="Y125" s="234"/>
      <c r="Z125" s="247"/>
      <c r="AA125" s="124"/>
    </row>
    <row r="126" spans="1:27" s="4" customFormat="1" ht="27" hidden="1" customHeight="1" x14ac:dyDescent="0.15">
      <c r="A126" s="14"/>
      <c r="B126" s="54"/>
      <c r="C126" s="47"/>
      <c r="D126" s="46"/>
      <c r="E126" s="46"/>
      <c r="F126" s="54"/>
      <c r="G126" s="51"/>
      <c r="H126" s="21"/>
      <c r="I126" s="22"/>
      <c r="J126" s="23"/>
      <c r="K126" s="21"/>
      <c r="L126" s="115" t="e">
        <f t="shared" si="2"/>
        <v>#DIV/0!</v>
      </c>
      <c r="M126" s="21"/>
      <c r="N126" s="95" t="e">
        <f t="shared" si="3"/>
        <v>#DIV/0!</v>
      </c>
      <c r="O126" s="29"/>
      <c r="P126" s="42"/>
      <c r="Q126" s="233"/>
      <c r="R126" s="71"/>
      <c r="S126" s="236"/>
      <c r="T126" s="226"/>
      <c r="U126" s="71"/>
      <c r="V126" s="243"/>
      <c r="W126" s="233"/>
      <c r="X126" s="71"/>
      <c r="Y126" s="236"/>
      <c r="Z126" s="248"/>
      <c r="AA126" s="124"/>
    </row>
    <row r="127" spans="1:27" s="4" customFormat="1" ht="27" hidden="1" customHeight="1" x14ac:dyDescent="0.15">
      <c r="A127" s="14"/>
      <c r="B127" s="54"/>
      <c r="C127" s="47"/>
      <c r="D127" s="46"/>
      <c r="E127" s="46"/>
      <c r="F127" s="54"/>
      <c r="G127" s="51"/>
      <c r="H127" s="21"/>
      <c r="I127" s="22"/>
      <c r="J127" s="23"/>
      <c r="K127" s="21"/>
      <c r="L127" s="115" t="e">
        <f t="shared" si="2"/>
        <v>#DIV/0!</v>
      </c>
      <c r="M127" s="21"/>
      <c r="N127" s="95" t="e">
        <f t="shared" si="3"/>
        <v>#DIV/0!</v>
      </c>
      <c r="O127" s="29"/>
      <c r="P127" s="42"/>
      <c r="Q127" s="235"/>
      <c r="R127" s="72"/>
      <c r="S127" s="234"/>
      <c r="T127" s="227"/>
      <c r="U127" s="72"/>
      <c r="V127" s="242"/>
      <c r="W127" s="235"/>
      <c r="X127" s="72"/>
      <c r="Y127" s="234"/>
      <c r="Z127" s="247"/>
      <c r="AA127" s="124"/>
    </row>
    <row r="128" spans="1:27" s="4" customFormat="1" ht="27" hidden="1" customHeight="1" x14ac:dyDescent="0.15">
      <c r="A128" s="14"/>
      <c r="B128" s="54"/>
      <c r="C128" s="47"/>
      <c r="D128" s="46"/>
      <c r="E128" s="46"/>
      <c r="F128" s="54"/>
      <c r="G128" s="51"/>
      <c r="H128" s="21"/>
      <c r="I128" s="22"/>
      <c r="J128" s="23"/>
      <c r="K128" s="21"/>
      <c r="L128" s="115" t="e">
        <f t="shared" si="2"/>
        <v>#DIV/0!</v>
      </c>
      <c r="M128" s="21"/>
      <c r="N128" s="95" t="e">
        <f t="shared" si="3"/>
        <v>#DIV/0!</v>
      </c>
      <c r="O128" s="29"/>
      <c r="P128" s="42"/>
      <c r="Q128" s="233"/>
      <c r="R128" s="71"/>
      <c r="S128" s="234"/>
      <c r="T128" s="226"/>
      <c r="U128" s="71"/>
      <c r="V128" s="242"/>
      <c r="W128" s="233"/>
      <c r="X128" s="71"/>
      <c r="Y128" s="234"/>
      <c r="Z128" s="248"/>
      <c r="AA128" s="124"/>
    </row>
    <row r="129" spans="1:27" s="4" customFormat="1" ht="27" hidden="1" customHeight="1" x14ac:dyDescent="0.15">
      <c r="A129" s="14"/>
      <c r="B129" s="54"/>
      <c r="C129" s="47"/>
      <c r="D129" s="46"/>
      <c r="E129" s="46"/>
      <c r="F129" s="54"/>
      <c r="G129" s="51"/>
      <c r="H129" s="21"/>
      <c r="I129" s="22"/>
      <c r="J129" s="23"/>
      <c r="K129" s="21"/>
      <c r="L129" s="115" t="e">
        <f t="shared" si="2"/>
        <v>#DIV/0!</v>
      </c>
      <c r="M129" s="21"/>
      <c r="N129" s="95" t="e">
        <f t="shared" si="3"/>
        <v>#DIV/0!</v>
      </c>
      <c r="O129" s="29"/>
      <c r="P129" s="42"/>
      <c r="Q129" s="235"/>
      <c r="R129" s="72"/>
      <c r="S129" s="234"/>
      <c r="T129" s="227"/>
      <c r="U129" s="72"/>
      <c r="V129" s="242"/>
      <c r="W129" s="235"/>
      <c r="X129" s="72"/>
      <c r="Y129" s="234"/>
      <c r="Z129" s="247"/>
      <c r="AA129" s="124"/>
    </row>
    <row r="130" spans="1:27" s="4" customFormat="1" ht="27" hidden="1" customHeight="1" x14ac:dyDescent="0.15">
      <c r="A130" s="14"/>
      <c r="B130" s="54"/>
      <c r="C130" s="47"/>
      <c r="D130" s="46"/>
      <c r="E130" s="46"/>
      <c r="F130" s="54"/>
      <c r="G130" s="62"/>
      <c r="H130" s="21"/>
      <c r="I130" s="22"/>
      <c r="J130" s="23"/>
      <c r="K130" s="21"/>
      <c r="L130" s="115" t="e">
        <f t="shared" si="2"/>
        <v>#DIV/0!</v>
      </c>
      <c r="M130" s="21"/>
      <c r="N130" s="95" t="e">
        <f t="shared" si="3"/>
        <v>#DIV/0!</v>
      </c>
      <c r="O130" s="29"/>
      <c r="P130" s="42"/>
      <c r="Q130" s="233"/>
      <c r="R130" s="71"/>
      <c r="S130" s="234"/>
      <c r="T130" s="226"/>
      <c r="U130" s="71"/>
      <c r="V130" s="242"/>
      <c r="W130" s="233"/>
      <c r="X130" s="71"/>
      <c r="Y130" s="234"/>
      <c r="Z130" s="248"/>
      <c r="AA130" s="124"/>
    </row>
    <row r="131" spans="1:27" s="4" customFormat="1" ht="27" hidden="1" customHeight="1" x14ac:dyDescent="0.15">
      <c r="A131" s="14"/>
      <c r="B131" s="66"/>
      <c r="C131" s="47"/>
      <c r="D131" s="46"/>
      <c r="E131" s="46"/>
      <c r="F131" s="66"/>
      <c r="G131" s="51"/>
      <c r="H131" s="21"/>
      <c r="I131" s="22"/>
      <c r="J131" s="23"/>
      <c r="K131" s="21"/>
      <c r="L131" s="115" t="e">
        <f t="shared" si="2"/>
        <v>#DIV/0!</v>
      </c>
      <c r="M131" s="21"/>
      <c r="N131" s="95" t="e">
        <f t="shared" si="3"/>
        <v>#DIV/0!</v>
      </c>
      <c r="O131" s="29"/>
      <c r="P131" s="42"/>
      <c r="Q131" s="235"/>
      <c r="R131" s="72"/>
      <c r="S131" s="234"/>
      <c r="T131" s="227"/>
      <c r="U131" s="72"/>
      <c r="V131" s="242"/>
      <c r="W131" s="235"/>
      <c r="X131" s="72"/>
      <c r="Y131" s="234"/>
      <c r="Z131" s="247"/>
      <c r="AA131" s="124"/>
    </row>
    <row r="132" spans="1:27" s="4" customFormat="1" ht="27" hidden="1" customHeight="1" x14ac:dyDescent="0.15">
      <c r="A132" s="14"/>
      <c r="B132" s="66"/>
      <c r="C132" s="47"/>
      <c r="D132" s="46"/>
      <c r="E132" s="46"/>
      <c r="F132" s="66"/>
      <c r="G132" s="51"/>
      <c r="H132" s="21"/>
      <c r="I132" s="22"/>
      <c r="J132" s="23"/>
      <c r="K132" s="21"/>
      <c r="L132" s="115" t="e">
        <f t="shared" si="2"/>
        <v>#DIV/0!</v>
      </c>
      <c r="M132" s="21"/>
      <c r="N132" s="95" t="e">
        <f t="shared" si="3"/>
        <v>#DIV/0!</v>
      </c>
      <c r="O132" s="29"/>
      <c r="P132" s="42"/>
      <c r="Q132" s="233"/>
      <c r="R132" s="71"/>
      <c r="S132" s="234"/>
      <c r="T132" s="226"/>
      <c r="U132" s="71"/>
      <c r="V132" s="242"/>
      <c r="W132" s="233"/>
      <c r="X132" s="71"/>
      <c r="Y132" s="234"/>
      <c r="Z132" s="248"/>
      <c r="AA132" s="124"/>
    </row>
    <row r="133" spans="1:27" s="4" customFormat="1" ht="27" hidden="1" customHeight="1" x14ac:dyDescent="0.15">
      <c r="A133" s="14"/>
      <c r="B133" s="66"/>
      <c r="C133" s="47"/>
      <c r="D133" s="46"/>
      <c r="E133" s="46"/>
      <c r="F133" s="66"/>
      <c r="G133" s="51"/>
      <c r="H133" s="21"/>
      <c r="I133" s="22"/>
      <c r="J133" s="23"/>
      <c r="K133" s="21"/>
      <c r="L133" s="115" t="e">
        <f t="shared" si="2"/>
        <v>#DIV/0!</v>
      </c>
      <c r="M133" s="21"/>
      <c r="N133" s="95" t="e">
        <f t="shared" si="3"/>
        <v>#DIV/0!</v>
      </c>
      <c r="O133" s="29"/>
      <c r="P133" s="42"/>
      <c r="Q133" s="235"/>
      <c r="R133" s="72"/>
      <c r="S133" s="234"/>
      <c r="T133" s="227"/>
      <c r="U133" s="72"/>
      <c r="V133" s="242"/>
      <c r="W133" s="235"/>
      <c r="X133" s="72"/>
      <c r="Y133" s="234"/>
      <c r="Z133" s="247"/>
      <c r="AA133" s="124"/>
    </row>
    <row r="134" spans="1:27" s="4" customFormat="1" ht="27" hidden="1" customHeight="1" x14ac:dyDescent="0.15">
      <c r="A134" s="14"/>
      <c r="B134" s="66"/>
      <c r="C134" s="47"/>
      <c r="D134" s="46"/>
      <c r="E134" s="46"/>
      <c r="F134" s="66"/>
      <c r="G134" s="51"/>
      <c r="H134" s="21"/>
      <c r="I134" s="22"/>
      <c r="J134" s="23"/>
      <c r="K134" s="21"/>
      <c r="L134" s="115" t="e">
        <f t="shared" ref="L134:L165" si="4">ROUNDUP(J134/K134,1)</f>
        <v>#DIV/0!</v>
      </c>
      <c r="M134" s="21"/>
      <c r="N134" s="95" t="e">
        <f t="shared" ref="N134:N165" si="5">IF(AND(I134&gt;0,L134&gt;0,M134&gt;0),I134/L134/M134,0)</f>
        <v>#DIV/0!</v>
      </c>
      <c r="O134" s="29"/>
      <c r="P134" s="42"/>
      <c r="Q134" s="233"/>
      <c r="R134" s="71"/>
      <c r="S134" s="234"/>
      <c r="T134" s="226"/>
      <c r="U134" s="71"/>
      <c r="V134" s="242"/>
      <c r="W134" s="233"/>
      <c r="X134" s="71"/>
      <c r="Y134" s="234"/>
      <c r="Z134" s="248"/>
      <c r="AA134" s="124"/>
    </row>
    <row r="135" spans="1:27" s="4" customFormat="1" ht="27" hidden="1" customHeight="1" x14ac:dyDescent="0.15">
      <c r="A135" s="14"/>
      <c r="B135" s="66"/>
      <c r="C135" s="47"/>
      <c r="D135" s="46"/>
      <c r="E135" s="46"/>
      <c r="F135" s="66"/>
      <c r="G135" s="51"/>
      <c r="H135" s="21"/>
      <c r="I135" s="22"/>
      <c r="J135" s="23"/>
      <c r="K135" s="21"/>
      <c r="L135" s="115" t="e">
        <f t="shared" si="4"/>
        <v>#DIV/0!</v>
      </c>
      <c r="M135" s="21"/>
      <c r="N135" s="95" t="e">
        <f t="shared" si="5"/>
        <v>#DIV/0!</v>
      </c>
      <c r="O135" s="29"/>
      <c r="P135" s="42"/>
      <c r="Q135" s="235"/>
      <c r="R135" s="72"/>
      <c r="S135" s="234"/>
      <c r="T135" s="227"/>
      <c r="U135" s="72"/>
      <c r="V135" s="242"/>
      <c r="W135" s="235"/>
      <c r="X135" s="72"/>
      <c r="Y135" s="234"/>
      <c r="Z135" s="247"/>
      <c r="AA135" s="124"/>
    </row>
    <row r="136" spans="1:27" s="4" customFormat="1" ht="27" hidden="1" customHeight="1" x14ac:dyDescent="0.15">
      <c r="A136" s="14"/>
      <c r="B136" s="66"/>
      <c r="C136" s="47"/>
      <c r="D136" s="46"/>
      <c r="E136" s="46"/>
      <c r="F136" s="66"/>
      <c r="G136" s="51"/>
      <c r="H136" s="21"/>
      <c r="I136" s="22"/>
      <c r="J136" s="23"/>
      <c r="K136" s="21"/>
      <c r="L136" s="115" t="e">
        <f t="shared" si="4"/>
        <v>#DIV/0!</v>
      </c>
      <c r="M136" s="21"/>
      <c r="N136" s="95" t="e">
        <f t="shared" si="5"/>
        <v>#DIV/0!</v>
      </c>
      <c r="O136" s="29"/>
      <c r="P136" s="42"/>
      <c r="Q136" s="233"/>
      <c r="R136" s="71"/>
      <c r="S136" s="234"/>
      <c r="T136" s="226"/>
      <c r="U136" s="71"/>
      <c r="V136" s="242"/>
      <c r="W136" s="233"/>
      <c r="X136" s="71"/>
      <c r="Y136" s="234"/>
      <c r="Z136" s="248"/>
      <c r="AA136" s="124"/>
    </row>
    <row r="137" spans="1:27" s="4" customFormat="1" ht="27" hidden="1" customHeight="1" x14ac:dyDescent="0.15">
      <c r="A137" s="14"/>
      <c r="B137" s="66"/>
      <c r="C137" s="47"/>
      <c r="D137" s="46"/>
      <c r="E137" s="46"/>
      <c r="F137" s="66"/>
      <c r="G137" s="51"/>
      <c r="H137" s="21"/>
      <c r="I137" s="22"/>
      <c r="J137" s="23"/>
      <c r="K137" s="21"/>
      <c r="L137" s="115" t="e">
        <f t="shared" si="4"/>
        <v>#DIV/0!</v>
      </c>
      <c r="M137" s="21"/>
      <c r="N137" s="95" t="e">
        <f t="shared" si="5"/>
        <v>#DIV/0!</v>
      </c>
      <c r="O137" s="29"/>
      <c r="P137" s="42"/>
      <c r="Q137" s="235"/>
      <c r="R137" s="72"/>
      <c r="S137" s="234"/>
      <c r="T137" s="227"/>
      <c r="U137" s="72"/>
      <c r="V137" s="242"/>
      <c r="W137" s="235"/>
      <c r="X137" s="72"/>
      <c r="Y137" s="234"/>
      <c r="Z137" s="247"/>
      <c r="AA137" s="124"/>
    </row>
    <row r="138" spans="1:27" s="4" customFormat="1" ht="27" hidden="1" customHeight="1" x14ac:dyDescent="0.15">
      <c r="A138" s="14"/>
      <c r="B138" s="66"/>
      <c r="C138" s="47"/>
      <c r="D138" s="46"/>
      <c r="E138" s="46"/>
      <c r="F138" s="66"/>
      <c r="G138" s="51"/>
      <c r="H138" s="21"/>
      <c r="I138" s="22"/>
      <c r="J138" s="23"/>
      <c r="K138" s="21"/>
      <c r="L138" s="115" t="e">
        <f t="shared" si="4"/>
        <v>#DIV/0!</v>
      </c>
      <c r="M138" s="21"/>
      <c r="N138" s="95" t="e">
        <f t="shared" si="5"/>
        <v>#DIV/0!</v>
      </c>
      <c r="O138" s="29"/>
      <c r="P138" s="42"/>
      <c r="Q138" s="233"/>
      <c r="R138" s="71"/>
      <c r="S138" s="234"/>
      <c r="T138" s="226"/>
      <c r="U138" s="71"/>
      <c r="V138" s="242"/>
      <c r="W138" s="233"/>
      <c r="X138" s="71"/>
      <c r="Y138" s="234"/>
      <c r="Z138" s="248"/>
      <c r="AA138" s="124"/>
    </row>
    <row r="139" spans="1:27" s="4" customFormat="1" ht="27" hidden="1" customHeight="1" x14ac:dyDescent="0.15">
      <c r="A139" s="14"/>
      <c r="B139" s="66"/>
      <c r="C139" s="47"/>
      <c r="D139" s="46"/>
      <c r="E139" s="46"/>
      <c r="F139" s="66"/>
      <c r="G139" s="51"/>
      <c r="H139" s="21"/>
      <c r="I139" s="22"/>
      <c r="J139" s="23"/>
      <c r="K139" s="21"/>
      <c r="L139" s="115" t="e">
        <f t="shared" si="4"/>
        <v>#DIV/0!</v>
      </c>
      <c r="M139" s="21"/>
      <c r="N139" s="95" t="e">
        <f t="shared" si="5"/>
        <v>#DIV/0!</v>
      </c>
      <c r="O139" s="29"/>
      <c r="P139" s="42"/>
      <c r="Q139" s="235"/>
      <c r="R139" s="72"/>
      <c r="S139" s="234"/>
      <c r="T139" s="227"/>
      <c r="U139" s="72"/>
      <c r="V139" s="242"/>
      <c r="W139" s="235"/>
      <c r="X139" s="72"/>
      <c r="Y139" s="234"/>
      <c r="Z139" s="247"/>
      <c r="AA139" s="124"/>
    </row>
    <row r="140" spans="1:27" s="4" customFormat="1" ht="27" hidden="1" customHeight="1" x14ac:dyDescent="0.15">
      <c r="A140" s="14"/>
      <c r="B140" s="66"/>
      <c r="C140" s="47"/>
      <c r="D140" s="46"/>
      <c r="E140" s="46"/>
      <c r="F140" s="66"/>
      <c r="G140" s="51"/>
      <c r="H140" s="21"/>
      <c r="I140" s="22"/>
      <c r="J140" s="23"/>
      <c r="K140" s="21"/>
      <c r="L140" s="115" t="e">
        <f t="shared" si="4"/>
        <v>#DIV/0!</v>
      </c>
      <c r="M140" s="21"/>
      <c r="N140" s="95" t="e">
        <f t="shared" si="5"/>
        <v>#DIV/0!</v>
      </c>
      <c r="O140" s="29"/>
      <c r="P140" s="42"/>
      <c r="Q140" s="233"/>
      <c r="R140" s="71"/>
      <c r="S140" s="234"/>
      <c r="T140" s="226"/>
      <c r="U140" s="71"/>
      <c r="V140" s="242"/>
      <c r="W140" s="233"/>
      <c r="X140" s="71"/>
      <c r="Y140" s="234"/>
      <c r="Z140" s="248"/>
      <c r="AA140" s="124"/>
    </row>
    <row r="141" spans="1:27" s="4" customFormat="1" ht="27" hidden="1" customHeight="1" x14ac:dyDescent="0.15">
      <c r="A141" s="14"/>
      <c r="B141" s="66"/>
      <c r="C141" s="47"/>
      <c r="D141" s="46"/>
      <c r="E141" s="46"/>
      <c r="F141" s="66"/>
      <c r="G141" s="51"/>
      <c r="H141" s="21"/>
      <c r="I141" s="22"/>
      <c r="J141" s="23"/>
      <c r="K141" s="21"/>
      <c r="L141" s="115" t="e">
        <f t="shared" si="4"/>
        <v>#DIV/0!</v>
      </c>
      <c r="M141" s="21"/>
      <c r="N141" s="95" t="e">
        <f t="shared" si="5"/>
        <v>#DIV/0!</v>
      </c>
      <c r="O141" s="29"/>
      <c r="P141" s="42"/>
      <c r="Q141" s="233"/>
      <c r="R141" s="71"/>
      <c r="S141" s="234"/>
      <c r="T141" s="226"/>
      <c r="U141" s="71"/>
      <c r="V141" s="242"/>
      <c r="W141" s="233"/>
      <c r="X141" s="71"/>
      <c r="Y141" s="234"/>
      <c r="Z141" s="248"/>
      <c r="AA141" s="124"/>
    </row>
    <row r="142" spans="1:27" s="4" customFormat="1" ht="27" hidden="1" customHeight="1" x14ac:dyDescent="0.15">
      <c r="A142" s="14"/>
      <c r="B142" s="66"/>
      <c r="C142" s="47"/>
      <c r="D142" s="46"/>
      <c r="E142" s="46"/>
      <c r="F142" s="66"/>
      <c r="G142" s="51"/>
      <c r="H142" s="21"/>
      <c r="I142" s="22"/>
      <c r="J142" s="23"/>
      <c r="K142" s="21"/>
      <c r="L142" s="115" t="e">
        <f t="shared" si="4"/>
        <v>#DIV/0!</v>
      </c>
      <c r="M142" s="21"/>
      <c r="N142" s="95" t="e">
        <f t="shared" si="5"/>
        <v>#DIV/0!</v>
      </c>
      <c r="O142" s="29"/>
      <c r="P142" s="42"/>
      <c r="Q142" s="235"/>
      <c r="R142" s="72"/>
      <c r="S142" s="237"/>
      <c r="T142" s="227"/>
      <c r="U142" s="72"/>
      <c r="V142" s="244"/>
      <c r="W142" s="235"/>
      <c r="X142" s="72"/>
      <c r="Y142" s="237"/>
      <c r="Z142" s="249"/>
      <c r="AA142" s="129"/>
    </row>
    <row r="143" spans="1:27" s="4" customFormat="1" ht="27" hidden="1" customHeight="1" x14ac:dyDescent="0.15">
      <c r="A143" s="14"/>
      <c r="B143" s="66"/>
      <c r="C143" s="47"/>
      <c r="D143" s="46"/>
      <c r="E143" s="46"/>
      <c r="F143" s="66"/>
      <c r="G143" s="51"/>
      <c r="H143" s="21"/>
      <c r="I143" s="22"/>
      <c r="J143" s="23"/>
      <c r="K143" s="21"/>
      <c r="L143" s="115" t="e">
        <f t="shared" si="4"/>
        <v>#DIV/0!</v>
      </c>
      <c r="M143" s="21"/>
      <c r="N143" s="95" t="e">
        <f t="shared" si="5"/>
        <v>#DIV/0!</v>
      </c>
      <c r="O143" s="29"/>
      <c r="P143" s="42"/>
      <c r="Q143" s="235"/>
      <c r="R143" s="72"/>
      <c r="S143" s="237"/>
      <c r="T143" s="227"/>
      <c r="U143" s="72"/>
      <c r="V143" s="244"/>
      <c r="W143" s="235"/>
      <c r="X143" s="72"/>
      <c r="Y143" s="237"/>
      <c r="Z143" s="249"/>
      <c r="AA143" s="129"/>
    </row>
    <row r="144" spans="1:27" s="4" customFormat="1" ht="27" hidden="1" customHeight="1" x14ac:dyDescent="0.15">
      <c r="A144" s="14"/>
      <c r="B144" s="66"/>
      <c r="C144" s="47"/>
      <c r="D144" s="46"/>
      <c r="E144" s="46"/>
      <c r="F144" s="66"/>
      <c r="G144" s="51"/>
      <c r="H144" s="21"/>
      <c r="I144" s="22"/>
      <c r="J144" s="23"/>
      <c r="K144" s="21"/>
      <c r="L144" s="115" t="e">
        <f t="shared" si="4"/>
        <v>#DIV/0!</v>
      </c>
      <c r="M144" s="21"/>
      <c r="N144" s="95" t="e">
        <f t="shared" si="5"/>
        <v>#DIV/0!</v>
      </c>
      <c r="O144" s="29"/>
      <c r="P144" s="42"/>
      <c r="Q144" s="235"/>
      <c r="R144" s="72"/>
      <c r="S144" s="237"/>
      <c r="T144" s="227"/>
      <c r="U144" s="72"/>
      <c r="V144" s="244"/>
      <c r="W144" s="235"/>
      <c r="X144" s="72"/>
      <c r="Y144" s="237"/>
      <c r="Z144" s="249"/>
      <c r="AA144" s="129"/>
    </row>
    <row r="145" spans="1:27" s="4" customFormat="1" ht="27" hidden="1" customHeight="1" x14ac:dyDescent="0.15">
      <c r="A145" s="14"/>
      <c r="B145" s="67"/>
      <c r="C145" s="47"/>
      <c r="D145" s="46"/>
      <c r="E145" s="80"/>
      <c r="F145" s="67"/>
      <c r="G145" s="65"/>
      <c r="H145" s="21"/>
      <c r="I145" s="22"/>
      <c r="J145" s="23"/>
      <c r="K145" s="21"/>
      <c r="L145" s="115" t="e">
        <f t="shared" si="4"/>
        <v>#DIV/0!</v>
      </c>
      <c r="M145" s="21"/>
      <c r="N145" s="95" t="e">
        <f t="shared" si="5"/>
        <v>#DIV/0!</v>
      </c>
      <c r="O145" s="29"/>
      <c r="P145" s="42"/>
      <c r="Q145" s="235"/>
      <c r="R145" s="72"/>
      <c r="S145" s="237"/>
      <c r="T145" s="227"/>
      <c r="U145" s="72"/>
      <c r="V145" s="244"/>
      <c r="W145" s="235"/>
      <c r="X145" s="72"/>
      <c r="Y145" s="237"/>
      <c r="Z145" s="249"/>
      <c r="AA145" s="129"/>
    </row>
    <row r="146" spans="1:27" s="4" customFormat="1" ht="27" hidden="1" customHeight="1" x14ac:dyDescent="0.15">
      <c r="A146" s="14"/>
      <c r="B146" s="66"/>
      <c r="C146" s="47"/>
      <c r="D146" s="46"/>
      <c r="E146" s="46"/>
      <c r="F146" s="66"/>
      <c r="G146" s="51"/>
      <c r="H146" s="21"/>
      <c r="I146" s="22"/>
      <c r="J146" s="23"/>
      <c r="K146" s="21"/>
      <c r="L146" s="115" t="e">
        <f t="shared" si="4"/>
        <v>#DIV/0!</v>
      </c>
      <c r="M146" s="21"/>
      <c r="N146" s="95" t="e">
        <f t="shared" si="5"/>
        <v>#DIV/0!</v>
      </c>
      <c r="O146" s="29"/>
      <c r="P146" s="42"/>
      <c r="Q146" s="233"/>
      <c r="R146" s="71"/>
      <c r="S146" s="234"/>
      <c r="T146" s="226"/>
      <c r="U146" s="71"/>
      <c r="V146" s="242"/>
      <c r="W146" s="233"/>
      <c r="X146" s="71"/>
      <c r="Y146" s="234"/>
      <c r="Z146" s="248"/>
      <c r="AA146" s="124"/>
    </row>
    <row r="147" spans="1:27" s="4" customFormat="1" ht="27" hidden="1" customHeight="1" x14ac:dyDescent="0.15">
      <c r="A147" s="14"/>
      <c r="B147" s="66"/>
      <c r="C147" s="47"/>
      <c r="D147" s="46"/>
      <c r="E147" s="46"/>
      <c r="F147" s="66"/>
      <c r="G147" s="51"/>
      <c r="H147" s="21"/>
      <c r="I147" s="22"/>
      <c r="J147" s="23"/>
      <c r="K147" s="21"/>
      <c r="L147" s="115" t="e">
        <f t="shared" si="4"/>
        <v>#DIV/0!</v>
      </c>
      <c r="M147" s="21"/>
      <c r="N147" s="95" t="e">
        <f t="shared" si="5"/>
        <v>#DIV/0!</v>
      </c>
      <c r="O147" s="29"/>
      <c r="P147" s="42"/>
      <c r="Q147" s="235"/>
      <c r="R147" s="72"/>
      <c r="S147" s="234"/>
      <c r="T147" s="227"/>
      <c r="U147" s="72"/>
      <c r="V147" s="242"/>
      <c r="W147" s="235"/>
      <c r="X147" s="72"/>
      <c r="Y147" s="234"/>
      <c r="Z147" s="247"/>
      <c r="AA147" s="124"/>
    </row>
    <row r="148" spans="1:27" s="4" customFormat="1" ht="27" hidden="1" customHeight="1" x14ac:dyDescent="0.15">
      <c r="A148" s="14"/>
      <c r="B148" s="66"/>
      <c r="C148" s="47"/>
      <c r="D148" s="46"/>
      <c r="E148" s="46"/>
      <c r="F148" s="66"/>
      <c r="G148" s="51"/>
      <c r="H148" s="21"/>
      <c r="I148" s="22"/>
      <c r="J148" s="23"/>
      <c r="K148" s="21"/>
      <c r="L148" s="115" t="e">
        <f t="shared" si="4"/>
        <v>#DIV/0!</v>
      </c>
      <c r="M148" s="21"/>
      <c r="N148" s="95" t="e">
        <f t="shared" si="5"/>
        <v>#DIV/0!</v>
      </c>
      <c r="O148" s="29"/>
      <c r="P148" s="42"/>
      <c r="Q148" s="233"/>
      <c r="R148" s="71"/>
      <c r="S148" s="234"/>
      <c r="T148" s="226"/>
      <c r="U148" s="71"/>
      <c r="V148" s="242"/>
      <c r="W148" s="233"/>
      <c r="X148" s="71"/>
      <c r="Y148" s="234"/>
      <c r="Z148" s="248"/>
      <c r="AA148" s="124"/>
    </row>
    <row r="149" spans="1:27" s="4" customFormat="1" ht="27" hidden="1" customHeight="1" x14ac:dyDescent="0.15">
      <c r="A149" s="14"/>
      <c r="B149" s="66"/>
      <c r="C149" s="47"/>
      <c r="D149" s="46"/>
      <c r="E149" s="46"/>
      <c r="F149" s="66"/>
      <c r="G149" s="51"/>
      <c r="H149" s="21"/>
      <c r="I149" s="22"/>
      <c r="J149" s="23"/>
      <c r="K149" s="21"/>
      <c r="L149" s="115" t="e">
        <f t="shared" si="4"/>
        <v>#DIV/0!</v>
      </c>
      <c r="M149" s="21"/>
      <c r="N149" s="95" t="e">
        <f t="shared" si="5"/>
        <v>#DIV/0!</v>
      </c>
      <c r="O149" s="29"/>
      <c r="P149" s="42"/>
      <c r="Q149" s="235"/>
      <c r="R149" s="72"/>
      <c r="S149" s="234"/>
      <c r="T149" s="227"/>
      <c r="U149" s="72"/>
      <c r="V149" s="242"/>
      <c r="W149" s="235"/>
      <c r="X149" s="72"/>
      <c r="Y149" s="234"/>
      <c r="Z149" s="247"/>
      <c r="AA149" s="124"/>
    </row>
    <row r="150" spans="1:27" s="4" customFormat="1" ht="27" hidden="1" customHeight="1" x14ac:dyDescent="0.15">
      <c r="A150" s="14"/>
      <c r="B150" s="66"/>
      <c r="C150" s="47"/>
      <c r="D150" s="46"/>
      <c r="E150" s="46"/>
      <c r="F150" s="66"/>
      <c r="G150" s="51"/>
      <c r="H150" s="21"/>
      <c r="I150" s="22"/>
      <c r="J150" s="23"/>
      <c r="K150" s="21"/>
      <c r="L150" s="115" t="e">
        <f t="shared" si="4"/>
        <v>#DIV/0!</v>
      </c>
      <c r="M150" s="21"/>
      <c r="N150" s="95" t="e">
        <f t="shared" si="5"/>
        <v>#DIV/0!</v>
      </c>
      <c r="O150" s="29"/>
      <c r="P150" s="42"/>
      <c r="Q150" s="233"/>
      <c r="R150" s="71"/>
      <c r="S150" s="234"/>
      <c r="T150" s="226"/>
      <c r="U150" s="71"/>
      <c r="V150" s="242"/>
      <c r="W150" s="233"/>
      <c r="X150" s="71"/>
      <c r="Y150" s="234"/>
      <c r="Z150" s="248"/>
      <c r="AA150" s="124"/>
    </row>
    <row r="151" spans="1:27" s="4" customFormat="1" ht="27" hidden="1" customHeight="1" x14ac:dyDescent="0.15">
      <c r="A151" s="14"/>
      <c r="B151" s="66"/>
      <c r="C151" s="47"/>
      <c r="D151" s="46"/>
      <c r="E151" s="46"/>
      <c r="F151" s="66"/>
      <c r="G151" s="51"/>
      <c r="H151" s="21"/>
      <c r="I151" s="22"/>
      <c r="J151" s="23"/>
      <c r="K151" s="21"/>
      <c r="L151" s="115" t="e">
        <f t="shared" si="4"/>
        <v>#DIV/0!</v>
      </c>
      <c r="M151" s="21"/>
      <c r="N151" s="95" t="e">
        <f t="shared" si="5"/>
        <v>#DIV/0!</v>
      </c>
      <c r="O151" s="29"/>
      <c r="P151" s="42"/>
      <c r="Q151" s="235"/>
      <c r="R151" s="72"/>
      <c r="S151" s="234"/>
      <c r="T151" s="227"/>
      <c r="U151" s="72"/>
      <c r="V151" s="242"/>
      <c r="W151" s="235"/>
      <c r="X151" s="72"/>
      <c r="Y151" s="234"/>
      <c r="Z151" s="247"/>
      <c r="AA151" s="124"/>
    </row>
    <row r="152" spans="1:27" s="4" customFormat="1" ht="27" hidden="1" customHeight="1" x14ac:dyDescent="0.15">
      <c r="A152" s="14"/>
      <c r="B152" s="69"/>
      <c r="C152" s="61"/>
      <c r="D152" s="46"/>
      <c r="E152" s="46"/>
      <c r="F152" s="69"/>
      <c r="G152" s="62"/>
      <c r="H152" s="21"/>
      <c r="I152" s="22"/>
      <c r="J152" s="23"/>
      <c r="K152" s="21"/>
      <c r="L152" s="115" t="e">
        <f t="shared" si="4"/>
        <v>#DIV/0!</v>
      </c>
      <c r="M152" s="21"/>
      <c r="N152" s="95" t="e">
        <f t="shared" si="5"/>
        <v>#DIV/0!</v>
      </c>
      <c r="O152" s="29"/>
      <c r="P152" s="42"/>
      <c r="Q152" s="233"/>
      <c r="R152" s="71"/>
      <c r="S152" s="234"/>
      <c r="T152" s="226"/>
      <c r="U152" s="71"/>
      <c r="V152" s="242"/>
      <c r="W152" s="233"/>
      <c r="X152" s="71"/>
      <c r="Y152" s="234"/>
      <c r="Z152" s="248"/>
      <c r="AA152" s="124"/>
    </row>
    <row r="153" spans="1:27" s="4" customFormat="1" ht="27" hidden="1" customHeight="1" x14ac:dyDescent="0.15">
      <c r="A153" s="14"/>
      <c r="B153" s="66"/>
      <c r="C153" s="47"/>
      <c r="D153" s="46"/>
      <c r="E153" s="46"/>
      <c r="F153" s="66"/>
      <c r="G153" s="51"/>
      <c r="H153" s="21"/>
      <c r="I153" s="22"/>
      <c r="J153" s="23"/>
      <c r="K153" s="21"/>
      <c r="L153" s="115" t="e">
        <f t="shared" si="4"/>
        <v>#DIV/0!</v>
      </c>
      <c r="M153" s="21"/>
      <c r="N153" s="95" t="e">
        <f t="shared" si="5"/>
        <v>#DIV/0!</v>
      </c>
      <c r="O153" s="29"/>
      <c r="P153" s="42"/>
      <c r="Q153" s="235"/>
      <c r="R153" s="72"/>
      <c r="S153" s="234"/>
      <c r="T153" s="227"/>
      <c r="U153" s="72"/>
      <c r="V153" s="242"/>
      <c r="W153" s="235"/>
      <c r="X153" s="72"/>
      <c r="Y153" s="234"/>
      <c r="Z153" s="247"/>
      <c r="AA153" s="124"/>
    </row>
    <row r="154" spans="1:27" s="4" customFormat="1" ht="27" hidden="1" customHeight="1" x14ac:dyDescent="0.15">
      <c r="A154" s="14"/>
      <c r="B154" s="66"/>
      <c r="C154" s="47"/>
      <c r="D154" s="46"/>
      <c r="E154" s="46"/>
      <c r="F154" s="66"/>
      <c r="G154" s="51"/>
      <c r="H154" s="21"/>
      <c r="I154" s="22"/>
      <c r="J154" s="23"/>
      <c r="K154" s="21"/>
      <c r="L154" s="115" t="e">
        <f t="shared" si="4"/>
        <v>#DIV/0!</v>
      </c>
      <c r="M154" s="21"/>
      <c r="N154" s="95" t="e">
        <f t="shared" si="5"/>
        <v>#DIV/0!</v>
      </c>
      <c r="O154" s="29"/>
      <c r="P154" s="42"/>
      <c r="Q154" s="233"/>
      <c r="R154" s="71"/>
      <c r="S154" s="234"/>
      <c r="T154" s="226"/>
      <c r="U154" s="71"/>
      <c r="V154" s="242"/>
      <c r="W154" s="233"/>
      <c r="X154" s="71"/>
      <c r="Y154" s="234"/>
      <c r="Z154" s="248"/>
      <c r="AA154" s="124"/>
    </row>
    <row r="155" spans="1:27" s="4" customFormat="1" ht="27" hidden="1" customHeight="1" x14ac:dyDescent="0.15">
      <c r="A155" s="14"/>
      <c r="B155" s="66"/>
      <c r="C155" s="47"/>
      <c r="D155" s="46"/>
      <c r="E155" s="46"/>
      <c r="F155" s="66"/>
      <c r="G155" s="51"/>
      <c r="H155" s="21"/>
      <c r="I155" s="22"/>
      <c r="J155" s="23"/>
      <c r="K155" s="21"/>
      <c r="L155" s="115" t="e">
        <f t="shared" si="4"/>
        <v>#DIV/0!</v>
      </c>
      <c r="M155" s="21"/>
      <c r="N155" s="95" t="e">
        <f t="shared" si="5"/>
        <v>#DIV/0!</v>
      </c>
      <c r="O155" s="29"/>
      <c r="P155" s="42"/>
      <c r="Q155" s="235"/>
      <c r="R155" s="72"/>
      <c r="S155" s="234"/>
      <c r="T155" s="227"/>
      <c r="U155" s="72"/>
      <c r="V155" s="242"/>
      <c r="W155" s="235"/>
      <c r="X155" s="72"/>
      <c r="Y155" s="234"/>
      <c r="Z155" s="247"/>
      <c r="AA155" s="124"/>
    </row>
    <row r="156" spans="1:27" s="4" customFormat="1" ht="27" hidden="1" customHeight="1" x14ac:dyDescent="0.15">
      <c r="A156" s="14"/>
      <c r="B156" s="66"/>
      <c r="C156" s="47"/>
      <c r="D156" s="46"/>
      <c r="E156" s="46"/>
      <c r="F156" s="66"/>
      <c r="G156" s="51"/>
      <c r="H156" s="21"/>
      <c r="I156" s="22"/>
      <c r="J156" s="23"/>
      <c r="K156" s="21"/>
      <c r="L156" s="115" t="e">
        <f t="shared" si="4"/>
        <v>#DIV/0!</v>
      </c>
      <c r="M156" s="21"/>
      <c r="N156" s="95" t="e">
        <f t="shared" si="5"/>
        <v>#DIV/0!</v>
      </c>
      <c r="O156" s="29"/>
      <c r="P156" s="42"/>
      <c r="Q156" s="235"/>
      <c r="R156" s="72"/>
      <c r="S156" s="234"/>
      <c r="T156" s="227"/>
      <c r="U156" s="72"/>
      <c r="V156" s="242"/>
      <c r="W156" s="235"/>
      <c r="X156" s="72"/>
      <c r="Y156" s="234"/>
      <c r="Z156" s="247"/>
      <c r="AA156" s="124"/>
    </row>
    <row r="157" spans="1:27" s="4" customFormat="1" ht="27" hidden="1" customHeight="1" x14ac:dyDescent="0.15">
      <c r="A157" s="14"/>
      <c r="B157" s="66"/>
      <c r="C157" s="47"/>
      <c r="D157" s="46"/>
      <c r="E157" s="46"/>
      <c r="F157" s="66"/>
      <c r="G157" s="51"/>
      <c r="H157" s="21"/>
      <c r="I157" s="22"/>
      <c r="J157" s="23"/>
      <c r="K157" s="21"/>
      <c r="L157" s="115" t="e">
        <f t="shared" si="4"/>
        <v>#DIV/0!</v>
      </c>
      <c r="M157" s="21"/>
      <c r="N157" s="95" t="e">
        <f t="shared" si="5"/>
        <v>#DIV/0!</v>
      </c>
      <c r="O157" s="29"/>
      <c r="P157" s="42"/>
      <c r="Q157" s="233"/>
      <c r="R157" s="71"/>
      <c r="S157" s="234"/>
      <c r="T157" s="226"/>
      <c r="U157" s="71"/>
      <c r="V157" s="242"/>
      <c r="W157" s="233"/>
      <c r="X157" s="71"/>
      <c r="Y157" s="234"/>
      <c r="Z157" s="248"/>
      <c r="AA157" s="124"/>
    </row>
    <row r="158" spans="1:27" s="4" customFormat="1" ht="27" hidden="1" customHeight="1" x14ac:dyDescent="0.15">
      <c r="A158" s="14"/>
      <c r="B158" s="66"/>
      <c r="C158" s="47"/>
      <c r="D158" s="46"/>
      <c r="E158" s="46"/>
      <c r="F158" s="66"/>
      <c r="G158" s="51"/>
      <c r="H158" s="21"/>
      <c r="I158" s="22"/>
      <c r="J158" s="23"/>
      <c r="K158" s="21"/>
      <c r="L158" s="115" t="e">
        <f t="shared" si="4"/>
        <v>#DIV/0!</v>
      </c>
      <c r="M158" s="21"/>
      <c r="N158" s="95" t="e">
        <f t="shared" si="5"/>
        <v>#DIV/0!</v>
      </c>
      <c r="O158" s="29"/>
      <c r="P158" s="42"/>
      <c r="Q158" s="235"/>
      <c r="R158" s="72"/>
      <c r="S158" s="234"/>
      <c r="T158" s="227"/>
      <c r="U158" s="72"/>
      <c r="V158" s="242"/>
      <c r="W158" s="235"/>
      <c r="X158" s="72"/>
      <c r="Y158" s="234"/>
      <c r="Z158" s="247"/>
      <c r="AA158" s="124"/>
    </row>
    <row r="159" spans="1:27" s="4" customFormat="1" ht="27" hidden="1" customHeight="1" x14ac:dyDescent="0.15">
      <c r="A159" s="14"/>
      <c r="B159" s="66"/>
      <c r="C159" s="47"/>
      <c r="D159" s="46"/>
      <c r="E159" s="46"/>
      <c r="F159" s="66"/>
      <c r="G159" s="51"/>
      <c r="H159" s="21"/>
      <c r="I159" s="22"/>
      <c r="J159" s="23"/>
      <c r="K159" s="21"/>
      <c r="L159" s="115" t="e">
        <f t="shared" si="4"/>
        <v>#DIV/0!</v>
      </c>
      <c r="M159" s="21"/>
      <c r="N159" s="95" t="e">
        <f t="shared" si="5"/>
        <v>#DIV/0!</v>
      </c>
      <c r="O159" s="29"/>
      <c r="P159" s="42"/>
      <c r="Q159" s="233"/>
      <c r="R159" s="71"/>
      <c r="S159" s="234"/>
      <c r="T159" s="226"/>
      <c r="U159" s="71"/>
      <c r="V159" s="242"/>
      <c r="W159" s="233"/>
      <c r="X159" s="71"/>
      <c r="Y159" s="234"/>
      <c r="Z159" s="248"/>
      <c r="AA159" s="124"/>
    </row>
    <row r="160" spans="1:27" s="4" customFormat="1" ht="27" hidden="1" customHeight="1" x14ac:dyDescent="0.15">
      <c r="A160" s="14"/>
      <c r="B160" s="66"/>
      <c r="C160" s="47"/>
      <c r="D160" s="46"/>
      <c r="E160" s="46"/>
      <c r="F160" s="66"/>
      <c r="G160" s="51"/>
      <c r="H160" s="21"/>
      <c r="I160" s="22"/>
      <c r="J160" s="23"/>
      <c r="K160" s="21"/>
      <c r="L160" s="115" t="e">
        <f t="shared" si="4"/>
        <v>#DIV/0!</v>
      </c>
      <c r="M160" s="21"/>
      <c r="N160" s="95" t="e">
        <f t="shared" si="5"/>
        <v>#DIV/0!</v>
      </c>
      <c r="O160" s="29"/>
      <c r="P160" s="42"/>
      <c r="Q160" s="235"/>
      <c r="R160" s="72"/>
      <c r="S160" s="234"/>
      <c r="T160" s="227"/>
      <c r="U160" s="72"/>
      <c r="V160" s="242"/>
      <c r="W160" s="235"/>
      <c r="X160" s="72"/>
      <c r="Y160" s="234"/>
      <c r="Z160" s="247"/>
      <c r="AA160" s="124"/>
    </row>
    <row r="161" spans="1:28" s="4" customFormat="1" ht="27" hidden="1" customHeight="1" x14ac:dyDescent="0.15">
      <c r="A161" s="14"/>
      <c r="B161" s="69"/>
      <c r="C161" s="61"/>
      <c r="D161" s="46"/>
      <c r="E161" s="46"/>
      <c r="F161" s="69"/>
      <c r="G161" s="62"/>
      <c r="H161" s="68"/>
      <c r="I161" s="52"/>
      <c r="J161" s="53"/>
      <c r="K161" s="68"/>
      <c r="L161" s="115" t="e">
        <f t="shared" si="4"/>
        <v>#DIV/0!</v>
      </c>
      <c r="M161" s="68"/>
      <c r="N161" s="95" t="e">
        <f t="shared" si="5"/>
        <v>#DIV/0!</v>
      </c>
      <c r="O161" s="70"/>
      <c r="P161" s="83"/>
      <c r="Q161" s="233"/>
      <c r="R161" s="71"/>
      <c r="S161" s="236"/>
      <c r="T161" s="226"/>
      <c r="U161" s="71"/>
      <c r="V161" s="243"/>
      <c r="W161" s="233"/>
      <c r="X161" s="71"/>
      <c r="Y161" s="236"/>
      <c r="Z161" s="248"/>
      <c r="AA161" s="124"/>
    </row>
    <row r="162" spans="1:28" s="4" customFormat="1" ht="27" customHeight="1" x14ac:dyDescent="0.15">
      <c r="A162" s="14"/>
      <c r="B162" s="69"/>
      <c r="C162" s="61"/>
      <c r="D162" s="46"/>
      <c r="E162" s="46"/>
      <c r="F162" s="69"/>
      <c r="G162" s="62"/>
      <c r="H162" s="68"/>
      <c r="I162" s="52"/>
      <c r="J162" s="53"/>
      <c r="K162" s="68"/>
      <c r="L162" s="115" t="e">
        <f t="shared" si="4"/>
        <v>#DIV/0!</v>
      </c>
      <c r="M162" s="68"/>
      <c r="N162" s="95" t="e">
        <f t="shared" si="5"/>
        <v>#DIV/0!</v>
      </c>
      <c r="O162" s="70"/>
      <c r="P162" s="83"/>
      <c r="Q162" s="235"/>
      <c r="R162" s="72"/>
      <c r="S162" s="234"/>
      <c r="T162" s="227"/>
      <c r="U162" s="72"/>
      <c r="V162" s="242"/>
      <c r="W162" s="235"/>
      <c r="X162" s="72"/>
      <c r="Y162" s="234"/>
      <c r="Z162" s="247"/>
      <c r="AA162" s="124"/>
    </row>
    <row r="163" spans="1:28" s="4" customFormat="1" ht="27" customHeight="1" x14ac:dyDescent="0.15">
      <c r="A163" s="14"/>
      <c r="B163" s="38"/>
      <c r="C163" s="37"/>
      <c r="D163" s="46"/>
      <c r="E163" s="46"/>
      <c r="F163" s="38"/>
      <c r="G163" s="40"/>
      <c r="H163" s="21"/>
      <c r="I163" s="22"/>
      <c r="J163" s="23"/>
      <c r="K163" s="21"/>
      <c r="L163" s="115" t="e">
        <f t="shared" si="4"/>
        <v>#DIV/0!</v>
      </c>
      <c r="M163" s="21"/>
      <c r="N163" s="95" t="e">
        <f t="shared" si="5"/>
        <v>#DIV/0!</v>
      </c>
      <c r="O163" s="29"/>
      <c r="P163" s="42"/>
      <c r="Q163" s="233"/>
      <c r="R163" s="71"/>
      <c r="S163" s="234"/>
      <c r="T163" s="226"/>
      <c r="U163" s="71"/>
      <c r="V163" s="242"/>
      <c r="W163" s="233"/>
      <c r="X163" s="71"/>
      <c r="Y163" s="234"/>
      <c r="Z163" s="248"/>
      <c r="AA163" s="124"/>
    </row>
    <row r="164" spans="1:28" s="4" customFormat="1" ht="27" customHeight="1" x14ac:dyDescent="0.15">
      <c r="A164" s="14"/>
      <c r="B164" s="44"/>
      <c r="C164" s="36"/>
      <c r="D164" s="46"/>
      <c r="E164" s="46"/>
      <c r="F164" s="44"/>
      <c r="G164" s="45"/>
      <c r="H164" s="21"/>
      <c r="I164" s="22"/>
      <c r="J164" s="23"/>
      <c r="K164" s="21"/>
      <c r="L164" s="115" t="e">
        <f t="shared" si="4"/>
        <v>#DIV/0!</v>
      </c>
      <c r="M164" s="21"/>
      <c r="N164" s="95" t="e">
        <f t="shared" si="5"/>
        <v>#DIV/0!</v>
      </c>
      <c r="O164" s="29"/>
      <c r="P164" s="42"/>
      <c r="Q164" s="235"/>
      <c r="R164" s="72"/>
      <c r="S164" s="234"/>
      <c r="T164" s="227"/>
      <c r="U164" s="72"/>
      <c r="V164" s="242"/>
      <c r="W164" s="235"/>
      <c r="X164" s="72"/>
      <c r="Y164" s="234"/>
      <c r="Z164" s="247"/>
      <c r="AA164" s="124"/>
      <c r="AB164" s="74"/>
    </row>
    <row r="165" spans="1:28" s="4" customFormat="1" ht="27" customHeight="1" thickBot="1" x14ac:dyDescent="0.2">
      <c r="A165" s="14"/>
      <c r="B165" s="41"/>
      <c r="C165" s="43"/>
      <c r="D165" s="46"/>
      <c r="E165" s="46"/>
      <c r="F165" s="41"/>
      <c r="G165" s="47"/>
      <c r="H165" s="25"/>
      <c r="I165" s="26"/>
      <c r="J165" s="27"/>
      <c r="K165" s="104"/>
      <c r="L165" s="116" t="e">
        <f t="shared" si="4"/>
        <v>#DIV/0!</v>
      </c>
      <c r="M165" s="104"/>
      <c r="N165" s="28" t="e">
        <f t="shared" si="5"/>
        <v>#DIV/0!</v>
      </c>
      <c r="O165" s="30"/>
      <c r="P165" s="84"/>
      <c r="Q165" s="238"/>
      <c r="R165" s="73"/>
      <c r="S165" s="239"/>
      <c r="T165" s="228"/>
      <c r="U165" s="73"/>
      <c r="V165" s="245"/>
      <c r="W165" s="238"/>
      <c r="X165" s="73"/>
      <c r="Y165" s="239"/>
      <c r="Z165" s="250"/>
      <c r="AA165" s="125"/>
    </row>
    <row r="166" spans="1:28" ht="15" customHeight="1" thickBot="1" x14ac:dyDescent="0.2">
      <c r="B166" t="s">
        <v>2</v>
      </c>
      <c r="C166" s="2"/>
      <c r="D166" s="211">
        <f>COUNTIF(D6:D165,1)</f>
        <v>0</v>
      </c>
      <c r="E166" s="212"/>
      <c r="F166" s="1"/>
      <c r="G166" s="2">
        <f>COUNTA(G6:G165)</f>
        <v>1</v>
      </c>
      <c r="H166" s="111">
        <f>SUM(H6:H165)</f>
        <v>19</v>
      </c>
      <c r="I166" s="213">
        <f>SUM(I6:I165)</f>
        <v>72000</v>
      </c>
      <c r="J166" s="213">
        <f>SUM(J6:J165)</f>
        <v>554</v>
      </c>
      <c r="K166" s="222">
        <f>AVERAGEIF(K6:K165,"&gt;0")</f>
        <v>366</v>
      </c>
      <c r="L166" s="168">
        <f>ROUNDUP(J166/K167,1)</f>
        <v>1.6</v>
      </c>
      <c r="M166" s="214">
        <f>AVERAGEIF(M6:M165,"&gt;0")</f>
        <v>12</v>
      </c>
      <c r="N166" s="215"/>
      <c r="Q166" s="253"/>
      <c r="R166" s="253"/>
      <c r="S166" s="254"/>
      <c r="T166" s="253"/>
      <c r="U166" s="253"/>
      <c r="V166" s="254"/>
      <c r="W166" s="253"/>
      <c r="X166" s="253"/>
      <c r="Y166" s="254"/>
      <c r="Z166" s="255"/>
      <c r="AA166" s="256"/>
    </row>
    <row r="167" spans="1:28" ht="15" customHeight="1" thickBot="1" x14ac:dyDescent="0.2">
      <c r="B167" s="1"/>
      <c r="C167" s="1"/>
      <c r="D167" s="211">
        <f>COUNTIF(D6:D165,2)</f>
        <v>1</v>
      </c>
      <c r="E167" s="212"/>
      <c r="F167" s="211"/>
      <c r="H167" s="111"/>
      <c r="I167" s="111"/>
      <c r="J167" s="111"/>
      <c r="K167" s="216">
        <f>ROUND(K166,1)</f>
        <v>366</v>
      </c>
      <c r="L167" s="111"/>
      <c r="M167" s="216">
        <f>ROUND(M166,1)</f>
        <v>12</v>
      </c>
      <c r="N167" s="217">
        <f>IF(AND(I166&gt;0,L166&gt;0,M167&gt;0),I166/L166/M167,0)</f>
        <v>3750</v>
      </c>
      <c r="Q167" s="253"/>
      <c r="R167" s="253"/>
      <c r="S167" s="254"/>
      <c r="T167" s="253"/>
      <c r="U167" s="253"/>
      <c r="V167" s="254"/>
      <c r="W167" s="253"/>
      <c r="X167" s="253"/>
      <c r="Y167" s="254"/>
      <c r="Z167" s="255"/>
      <c r="AA167" s="256"/>
    </row>
    <row r="168" spans="1:28" ht="15" customHeight="1" x14ac:dyDescent="0.15">
      <c r="B168" s="1"/>
      <c r="C168" s="1"/>
      <c r="D168" s="211">
        <f>COUNTIF(D6:D165,3)</f>
        <v>0</v>
      </c>
      <c r="E168" s="212"/>
      <c r="F168" s="218"/>
      <c r="G168" s="218"/>
      <c r="H168" s="111">
        <f>COUNTA(H6:H165)</f>
        <v>1</v>
      </c>
      <c r="I168" s="111"/>
      <c r="J168" s="111"/>
      <c r="K168" s="111"/>
      <c r="L168" s="111"/>
      <c r="M168" s="111"/>
      <c r="Q168" s="253"/>
      <c r="R168" s="253"/>
      <c r="S168" s="254"/>
      <c r="T168" s="253"/>
      <c r="U168" s="253"/>
      <c r="V168" s="254"/>
      <c r="W168" s="253"/>
      <c r="X168" s="253"/>
      <c r="Y168" s="254"/>
      <c r="Z168" s="255"/>
      <c r="AA168" s="256"/>
    </row>
    <row r="169" spans="1:28" ht="15" customHeight="1" x14ac:dyDescent="0.15">
      <c r="B169" s="1"/>
      <c r="C169" s="1"/>
      <c r="D169" s="211">
        <f>COUNTIF(D6:D165,4)</f>
        <v>0</v>
      </c>
      <c r="E169" s="212"/>
      <c r="F169" s="218"/>
      <c r="G169" s="218"/>
      <c r="H169" s="111"/>
      <c r="I169" s="111"/>
      <c r="J169" s="111"/>
      <c r="K169" s="111"/>
      <c r="L169" s="111"/>
      <c r="M169" s="111"/>
      <c r="Q169" s="253"/>
      <c r="R169" s="253"/>
      <c r="S169" s="254"/>
      <c r="T169" s="253"/>
      <c r="U169" s="253"/>
      <c r="V169" s="254"/>
      <c r="W169" s="253"/>
      <c r="X169" s="253"/>
      <c r="Y169" s="254"/>
      <c r="Z169" s="255"/>
      <c r="AA169" s="256"/>
    </row>
    <row r="170" spans="1:28" ht="15" customHeight="1" x14ac:dyDescent="0.15">
      <c r="B170" s="1"/>
      <c r="C170" s="1"/>
      <c r="D170" s="211">
        <f>COUNTIF(D6:D165,5)</f>
        <v>0</v>
      </c>
      <c r="E170" s="212"/>
      <c r="F170" s="218"/>
      <c r="G170" s="218"/>
      <c r="H170" s="111"/>
      <c r="I170" s="111"/>
      <c r="J170" s="111"/>
      <c r="K170" s="111"/>
      <c r="L170" s="111"/>
      <c r="M170" s="111"/>
      <c r="Q170" s="253"/>
      <c r="R170" s="253"/>
      <c r="S170" s="254"/>
      <c r="T170" s="253"/>
      <c r="U170" s="253"/>
      <c r="V170" s="254"/>
      <c r="W170" s="253"/>
      <c r="X170" s="253"/>
      <c r="Y170" s="254"/>
      <c r="Z170" s="255"/>
      <c r="AA170" s="256"/>
    </row>
    <row r="171" spans="1:28" ht="15" customHeight="1" x14ac:dyDescent="0.15">
      <c r="B171" s="1"/>
      <c r="C171" s="1"/>
      <c r="D171" s="211">
        <f>COUNTIF(D6:D165,6)</f>
        <v>0</v>
      </c>
      <c r="E171" s="212"/>
      <c r="F171" s="218"/>
      <c r="G171" s="218"/>
      <c r="H171" s="111"/>
      <c r="I171" s="111"/>
      <c r="J171" s="111"/>
      <c r="K171" s="111"/>
      <c r="L171" s="111"/>
      <c r="M171" s="111"/>
      <c r="Q171" s="253"/>
      <c r="R171" s="253"/>
      <c r="S171" s="254"/>
      <c r="T171" s="253"/>
      <c r="U171" s="253"/>
      <c r="V171" s="254"/>
      <c r="W171" s="253"/>
      <c r="X171" s="253"/>
      <c r="Y171" s="254"/>
      <c r="Z171" s="255"/>
      <c r="AA171" s="256"/>
    </row>
    <row r="172" spans="1:28" ht="15" customHeight="1" x14ac:dyDescent="0.15">
      <c r="B172" t="s">
        <v>57</v>
      </c>
      <c r="C172" s="1"/>
      <c r="D172" s="211">
        <f>SUM(D166:D171)</f>
        <v>1</v>
      </c>
      <c r="E172" s="212"/>
      <c r="F172" s="211"/>
      <c r="H172" s="111"/>
      <c r="I172" s="111"/>
      <c r="J172" s="111"/>
      <c r="K172" s="111"/>
      <c r="L172" s="111"/>
      <c r="M172" s="111"/>
      <c r="Q172" s="253"/>
      <c r="R172" s="253"/>
      <c r="S172" s="254"/>
      <c r="T172" s="253"/>
      <c r="U172" s="253"/>
      <c r="V172" s="254"/>
      <c r="W172" s="253"/>
      <c r="X172" s="253"/>
      <c r="Y172" s="254"/>
      <c r="Z172" s="255"/>
      <c r="AA172" s="256"/>
    </row>
    <row r="173" spans="1:28" s="4" customFormat="1" ht="15" customHeight="1" x14ac:dyDescent="0.15">
      <c r="A173" s="15"/>
      <c r="D173" s="31"/>
      <c r="E173" s="31"/>
      <c r="F173" s="32"/>
      <c r="G173" s="16"/>
      <c r="H173" s="17"/>
      <c r="I173" s="17"/>
      <c r="J173" s="17"/>
      <c r="K173" s="17"/>
      <c r="L173" s="17"/>
      <c r="M173" s="17"/>
      <c r="N173" s="18"/>
      <c r="Q173" s="253"/>
      <c r="R173" s="253"/>
      <c r="S173" s="254"/>
      <c r="T173" s="253"/>
      <c r="U173" s="253"/>
      <c r="V173" s="254"/>
      <c r="W173" s="253"/>
      <c r="X173" s="253"/>
      <c r="Y173" s="254"/>
      <c r="Z173" s="255"/>
      <c r="AA173" s="256"/>
    </row>
    <row r="174" spans="1:28" s="4" customFormat="1" ht="15" customHeight="1" x14ac:dyDescent="0.15">
      <c r="A174" s="15"/>
      <c r="D174" s="31"/>
      <c r="E174" s="31"/>
      <c r="F174" s="32"/>
      <c r="G174" s="16"/>
      <c r="H174" s="17"/>
      <c r="I174" s="17"/>
      <c r="J174" s="17"/>
      <c r="K174" s="17"/>
      <c r="L174" s="17"/>
      <c r="M174" s="17"/>
      <c r="N174" s="18"/>
      <c r="Q174" s="253"/>
      <c r="R174" s="253"/>
      <c r="S174" s="254"/>
      <c r="T174" s="253"/>
      <c r="U174" s="253"/>
      <c r="V174" s="254"/>
      <c r="W174" s="253"/>
      <c r="X174" s="253"/>
      <c r="Y174" s="254"/>
      <c r="Z174" s="255"/>
      <c r="AA174" s="256"/>
    </row>
    <row r="175" spans="1:28" s="4" customFormat="1" ht="15" customHeight="1" x14ac:dyDescent="0.15">
      <c r="A175" s="15"/>
      <c r="G175" s="16"/>
      <c r="H175" s="17"/>
      <c r="I175" s="17"/>
      <c r="J175" s="17"/>
      <c r="K175" s="17"/>
      <c r="L175" s="17"/>
      <c r="M175" s="17"/>
      <c r="N175" s="18"/>
      <c r="Q175" s="253"/>
      <c r="R175" s="253"/>
      <c r="S175" s="254"/>
      <c r="T175" s="253"/>
      <c r="U175" s="253"/>
      <c r="V175" s="254"/>
      <c r="W175" s="253"/>
      <c r="X175" s="253"/>
      <c r="Y175" s="254"/>
      <c r="Z175" s="255"/>
      <c r="AA175" s="256"/>
    </row>
    <row r="176" spans="1:28" s="4" customFormat="1" ht="15" customHeight="1" x14ac:dyDescent="0.15">
      <c r="A176" s="15"/>
      <c r="G176" s="16"/>
      <c r="H176" s="17"/>
      <c r="I176" s="17"/>
      <c r="J176" s="17"/>
      <c r="K176" s="17"/>
      <c r="L176" s="17"/>
      <c r="M176" s="17"/>
      <c r="N176" s="18"/>
      <c r="Q176" s="253"/>
      <c r="R176" s="253"/>
      <c r="S176" s="254"/>
      <c r="T176" s="253"/>
      <c r="U176" s="253"/>
      <c r="V176" s="254"/>
      <c r="W176" s="253"/>
      <c r="X176" s="253"/>
      <c r="Y176" s="254"/>
      <c r="Z176" s="255"/>
      <c r="AA176" s="256"/>
    </row>
    <row r="177" spans="1:28" s="4" customFormat="1" ht="15" customHeight="1" x14ac:dyDescent="0.15">
      <c r="A177" s="15"/>
      <c r="G177" s="16"/>
      <c r="H177" s="17"/>
      <c r="I177" s="17"/>
      <c r="J177" s="17"/>
      <c r="K177" s="17"/>
      <c r="L177" s="17"/>
      <c r="M177" s="17"/>
      <c r="N177" s="18"/>
      <c r="Q177" s="253"/>
      <c r="R177" s="253"/>
      <c r="S177" s="254"/>
      <c r="T177" s="253"/>
      <c r="U177" s="253"/>
      <c r="V177" s="254"/>
      <c r="W177" s="253"/>
      <c r="X177" s="253"/>
      <c r="Y177" s="254"/>
      <c r="Z177" s="255"/>
      <c r="AA177" s="256"/>
      <c r="AB177" s="85"/>
    </row>
    <row r="178" spans="1:28" s="4" customFormat="1" ht="15" customHeight="1" x14ac:dyDescent="0.15">
      <c r="A178" s="15"/>
      <c r="G178" s="16"/>
      <c r="H178" s="17"/>
      <c r="I178" s="17"/>
      <c r="J178" s="17"/>
      <c r="K178" s="17"/>
      <c r="L178" s="17"/>
      <c r="M178" s="17"/>
      <c r="N178" s="18"/>
      <c r="Q178" s="253"/>
      <c r="R178" s="253"/>
      <c r="S178" s="254"/>
      <c r="T178" s="253"/>
      <c r="U178" s="253"/>
      <c r="V178" s="254"/>
      <c r="W178" s="253"/>
      <c r="X178" s="253"/>
      <c r="Y178" s="254"/>
      <c r="Z178" s="255"/>
      <c r="AA178" s="256"/>
    </row>
    <row r="179" spans="1:28" s="4" customFormat="1" ht="15" customHeight="1" x14ac:dyDescent="0.15">
      <c r="A179" s="15"/>
      <c r="G179" s="16"/>
      <c r="H179" s="17"/>
      <c r="I179" s="17"/>
      <c r="J179" s="17"/>
      <c r="K179" s="17"/>
      <c r="L179" s="17"/>
      <c r="M179" s="17"/>
      <c r="N179" s="18"/>
      <c r="Q179" s="253"/>
      <c r="R179" s="253"/>
      <c r="S179" s="254"/>
      <c r="T179" s="253"/>
      <c r="U179" s="253"/>
      <c r="V179" s="254"/>
      <c r="W179" s="253"/>
      <c r="X179" s="253"/>
      <c r="Y179" s="254"/>
      <c r="Z179" s="255"/>
      <c r="AA179" s="256"/>
    </row>
    <row r="180" spans="1:28" s="4" customFormat="1" ht="15" customHeight="1" x14ac:dyDescent="0.15">
      <c r="A180" s="15"/>
      <c r="G180" s="16"/>
      <c r="H180" s="17"/>
      <c r="I180" s="17"/>
      <c r="J180" s="17"/>
      <c r="K180" s="17"/>
      <c r="L180" s="17"/>
      <c r="M180" s="17"/>
      <c r="N180" s="18"/>
      <c r="Q180" s="253"/>
      <c r="R180" s="253"/>
      <c r="S180" s="254"/>
      <c r="T180" s="253"/>
      <c r="U180" s="253"/>
      <c r="V180" s="254"/>
      <c r="W180" s="253"/>
      <c r="X180" s="253"/>
      <c r="Y180" s="254"/>
      <c r="Z180" s="255"/>
      <c r="AA180" s="256"/>
    </row>
    <row r="181" spans="1:28" s="4" customFormat="1" ht="15" customHeight="1" x14ac:dyDescent="0.15">
      <c r="A181" s="15"/>
      <c r="G181" s="16"/>
      <c r="H181" s="17"/>
      <c r="I181" s="17"/>
      <c r="J181" s="17"/>
      <c r="K181" s="17"/>
      <c r="L181" s="17"/>
      <c r="M181" s="17"/>
      <c r="N181" s="18"/>
    </row>
    <row r="182" spans="1:28" s="4" customFormat="1" ht="15" customHeight="1" x14ac:dyDescent="0.15">
      <c r="A182" s="15"/>
      <c r="G182" s="16"/>
      <c r="H182" s="17"/>
      <c r="I182" s="17"/>
      <c r="J182" s="17"/>
      <c r="K182" s="17"/>
      <c r="L182" s="17"/>
      <c r="M182" s="17"/>
      <c r="N182" s="18"/>
    </row>
    <row r="183" spans="1:28" s="4" customFormat="1" ht="15" customHeight="1" x14ac:dyDescent="0.15">
      <c r="A183" s="15"/>
      <c r="G183" s="16"/>
      <c r="H183" s="17"/>
      <c r="I183" s="17"/>
      <c r="J183" s="17"/>
      <c r="K183" s="17"/>
      <c r="L183" s="17"/>
      <c r="M183" s="17"/>
      <c r="N183" s="18"/>
    </row>
    <row r="184" spans="1:28" s="4" customFormat="1" ht="15" customHeight="1" x14ac:dyDescent="0.15">
      <c r="A184" s="15"/>
      <c r="G184" s="16"/>
      <c r="H184" s="17"/>
      <c r="I184" s="17"/>
      <c r="J184" s="17"/>
      <c r="K184" s="17"/>
      <c r="L184" s="17"/>
      <c r="M184" s="17"/>
      <c r="N184" s="18"/>
    </row>
    <row r="185" spans="1:28" s="4" customFormat="1" ht="15" customHeight="1" x14ac:dyDescent="0.15">
      <c r="A185" s="15"/>
      <c r="G185" s="16"/>
      <c r="H185" s="17"/>
      <c r="I185" s="17"/>
      <c r="J185" s="17"/>
      <c r="K185" s="17"/>
      <c r="L185" s="17"/>
      <c r="M185" s="17"/>
      <c r="N185" s="18"/>
    </row>
    <row r="186" spans="1:28" s="4" customFormat="1" ht="15" customHeight="1" x14ac:dyDescent="0.15">
      <c r="A186" s="15"/>
      <c r="G186" s="16"/>
      <c r="H186" s="17"/>
      <c r="I186" s="17"/>
      <c r="J186" s="17"/>
      <c r="K186" s="17"/>
      <c r="L186" s="17"/>
      <c r="M186" s="17"/>
      <c r="N186" s="18"/>
    </row>
    <row r="187" spans="1:28" s="4" customFormat="1" ht="15" customHeight="1" x14ac:dyDescent="0.15">
      <c r="A187" s="15"/>
      <c r="G187" s="16"/>
      <c r="H187" s="17"/>
      <c r="I187" s="17"/>
      <c r="J187" s="17"/>
      <c r="K187" s="17"/>
      <c r="L187" s="17"/>
      <c r="M187" s="17"/>
      <c r="N187" s="18"/>
    </row>
    <row r="188" spans="1:28" s="4" customFormat="1" ht="15" customHeight="1" x14ac:dyDescent="0.15">
      <c r="A188" s="15"/>
      <c r="G188" s="16"/>
      <c r="H188" s="17"/>
      <c r="I188" s="17"/>
      <c r="J188" s="17"/>
      <c r="K188" s="17"/>
      <c r="L188" s="17"/>
      <c r="M188" s="17"/>
      <c r="N188" s="18"/>
    </row>
    <row r="189" spans="1:28" s="4" customFormat="1" ht="15" customHeight="1" x14ac:dyDescent="0.15">
      <c r="A189" s="15"/>
      <c r="G189" s="16"/>
      <c r="H189" s="17"/>
      <c r="I189" s="17"/>
      <c r="J189" s="17"/>
      <c r="K189" s="17"/>
      <c r="L189" s="17"/>
      <c r="M189" s="17"/>
      <c r="N189" s="18"/>
    </row>
    <row r="190" spans="1:28" s="4" customFormat="1" ht="15" customHeight="1" x14ac:dyDescent="0.15">
      <c r="A190" s="15"/>
      <c r="G190" s="16"/>
      <c r="H190" s="17"/>
      <c r="I190" s="17"/>
      <c r="J190" s="17"/>
      <c r="K190" s="17"/>
      <c r="L190" s="17"/>
      <c r="M190" s="17"/>
      <c r="N190" s="18"/>
    </row>
    <row r="191" spans="1:28" s="4" customFormat="1" ht="15" customHeight="1" x14ac:dyDescent="0.15">
      <c r="A191" s="15"/>
      <c r="G191" s="16"/>
      <c r="H191" s="17"/>
      <c r="I191" s="17"/>
      <c r="J191" s="17"/>
      <c r="K191" s="17"/>
      <c r="L191" s="17"/>
      <c r="M191" s="17"/>
      <c r="N191" s="18"/>
    </row>
    <row r="192" spans="1:28" s="4" customFormat="1" ht="15" customHeight="1" x14ac:dyDescent="0.15">
      <c r="A192" s="15"/>
      <c r="G192" s="16"/>
      <c r="H192" s="17"/>
      <c r="I192" s="17"/>
      <c r="J192" s="17"/>
      <c r="K192" s="17"/>
      <c r="L192" s="17"/>
      <c r="M192" s="17"/>
      <c r="N192" s="18"/>
    </row>
    <row r="193" spans="1:27" s="4" customFormat="1" ht="15" customHeight="1" x14ac:dyDescent="0.15">
      <c r="A193" s="15"/>
      <c r="G193" s="16"/>
      <c r="H193" s="17"/>
      <c r="I193" s="17"/>
      <c r="J193" s="17"/>
      <c r="K193" s="17"/>
      <c r="L193" s="17"/>
      <c r="M193" s="17"/>
      <c r="N193" s="18"/>
    </row>
    <row r="194" spans="1:27" s="4" customFormat="1" ht="15" customHeight="1" x14ac:dyDescent="0.15">
      <c r="A194" s="15"/>
      <c r="G194" s="16"/>
      <c r="H194" s="17"/>
      <c r="I194" s="17"/>
      <c r="J194" s="17"/>
      <c r="K194" s="17"/>
      <c r="L194" s="17"/>
      <c r="M194" s="17"/>
      <c r="N194" s="18"/>
    </row>
    <row r="195" spans="1:27" s="4" customFormat="1" ht="15" customHeight="1" x14ac:dyDescent="0.15">
      <c r="A195" s="15"/>
      <c r="G195" s="16"/>
      <c r="H195" s="17"/>
      <c r="I195" s="17"/>
      <c r="J195" s="17"/>
      <c r="K195" s="17"/>
      <c r="L195" s="17"/>
      <c r="M195" s="17"/>
      <c r="N195" s="18"/>
    </row>
    <row r="196" spans="1:27" s="4" customFormat="1" ht="15" customHeight="1" x14ac:dyDescent="0.15">
      <c r="A196" s="15"/>
      <c r="G196" s="16"/>
      <c r="H196" s="17"/>
      <c r="I196" s="17"/>
      <c r="J196" s="17"/>
      <c r="K196" s="17"/>
      <c r="L196" s="17"/>
      <c r="M196" s="17"/>
      <c r="N196" s="18"/>
    </row>
    <row r="197" spans="1:27" s="4" customFormat="1" ht="15" customHeight="1" x14ac:dyDescent="0.15">
      <c r="A197" s="15"/>
      <c r="G197" s="16"/>
      <c r="H197" s="17"/>
      <c r="I197" s="17"/>
      <c r="J197" s="17"/>
      <c r="K197" s="17"/>
      <c r="L197" s="17"/>
      <c r="M197" s="17"/>
      <c r="N197" s="18"/>
    </row>
    <row r="198" spans="1:27" s="4" customFormat="1" ht="15" customHeight="1" x14ac:dyDescent="0.15">
      <c r="A198" s="15"/>
      <c r="G198" s="16"/>
      <c r="H198" s="17"/>
      <c r="I198" s="17"/>
      <c r="J198" s="17"/>
      <c r="K198" s="17"/>
      <c r="L198" s="17"/>
      <c r="M198" s="17"/>
      <c r="N198" s="18"/>
    </row>
    <row r="199" spans="1:27" s="4" customFormat="1" ht="15" customHeight="1" x14ac:dyDescent="0.15">
      <c r="A199" s="15"/>
      <c r="G199" s="16"/>
      <c r="H199" s="17"/>
      <c r="I199" s="17"/>
      <c r="J199" s="17"/>
      <c r="K199" s="17"/>
      <c r="L199" s="17"/>
      <c r="M199" s="17"/>
      <c r="N199" s="18"/>
    </row>
    <row r="200" spans="1:27" s="4" customFormat="1" ht="15" customHeight="1" x14ac:dyDescent="0.15">
      <c r="A200" s="15"/>
      <c r="G200" s="16"/>
      <c r="H200" s="17"/>
      <c r="I200" s="17"/>
      <c r="J200" s="17"/>
      <c r="K200" s="17"/>
      <c r="L200" s="17"/>
      <c r="M200" s="17"/>
      <c r="N200" s="18"/>
    </row>
    <row r="201" spans="1:27" s="4" customFormat="1" ht="15" customHeight="1" x14ac:dyDescent="0.15">
      <c r="A201" s="15"/>
      <c r="G201" s="16"/>
      <c r="H201" s="17"/>
      <c r="I201" s="17"/>
      <c r="J201" s="17"/>
      <c r="K201" s="17"/>
      <c r="L201" s="17"/>
      <c r="M201" s="17"/>
      <c r="N201" s="18"/>
    </row>
    <row r="202" spans="1:27" s="4" customFormat="1" ht="15" customHeight="1" x14ac:dyDescent="0.15">
      <c r="A202" s="15"/>
      <c r="G202" s="16"/>
      <c r="H202" s="17"/>
      <c r="I202" s="17"/>
      <c r="J202" s="17"/>
      <c r="K202" s="17"/>
      <c r="L202" s="17"/>
      <c r="M202" s="17"/>
      <c r="N202" s="18"/>
    </row>
    <row r="203" spans="1:27" s="4" customFormat="1" ht="15" customHeight="1" x14ac:dyDescent="0.15">
      <c r="A203" s="15"/>
      <c r="G203" s="16"/>
      <c r="H203" s="17"/>
      <c r="I203" s="17"/>
      <c r="J203" s="17"/>
      <c r="K203" s="17"/>
      <c r="L203" s="17"/>
      <c r="M203" s="17"/>
      <c r="N203" s="18"/>
    </row>
    <row r="204" spans="1:27" s="4" customFormat="1" ht="15" customHeight="1" x14ac:dyDescent="0.15">
      <c r="A204" s="15"/>
      <c r="G204" s="16"/>
      <c r="H204" s="17"/>
      <c r="I204" s="17"/>
      <c r="J204" s="17"/>
      <c r="K204" s="17"/>
      <c r="L204" s="17"/>
      <c r="M204" s="17"/>
      <c r="N204" s="18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s="4" customFormat="1" ht="15" customHeight="1" x14ac:dyDescent="0.15">
      <c r="A205" s="15"/>
      <c r="G205" s="16"/>
      <c r="H205" s="17"/>
      <c r="I205" s="17"/>
      <c r="J205" s="17"/>
      <c r="K205" s="17"/>
      <c r="L205" s="17"/>
      <c r="M205" s="17"/>
      <c r="N205" s="18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s="4" customFormat="1" ht="15" customHeight="1" x14ac:dyDescent="0.15">
      <c r="A206" s="15"/>
      <c r="G206" s="16"/>
      <c r="H206" s="17"/>
      <c r="I206" s="17"/>
      <c r="J206" s="17"/>
      <c r="K206" s="17"/>
      <c r="L206" s="17"/>
      <c r="M206" s="17"/>
      <c r="N206" s="18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s="4" customFormat="1" ht="15" customHeight="1" x14ac:dyDescent="0.15">
      <c r="A207" s="15"/>
      <c r="G207" s="16"/>
      <c r="H207" s="17"/>
      <c r="I207" s="17"/>
      <c r="J207" s="17"/>
      <c r="K207" s="17"/>
      <c r="L207" s="17"/>
      <c r="M207" s="17"/>
      <c r="N207" s="18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s="4" customFormat="1" ht="15" customHeight="1" x14ac:dyDescent="0.15">
      <c r="A208" s="15"/>
      <c r="G208" s="16"/>
      <c r="H208" s="17"/>
      <c r="I208" s="17"/>
      <c r="J208" s="17"/>
      <c r="K208" s="17"/>
      <c r="L208" s="17"/>
      <c r="M208" s="17"/>
      <c r="N208" s="18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8" s="4" customFormat="1" ht="15" customHeight="1" x14ac:dyDescent="0.15">
      <c r="A209" s="15"/>
      <c r="G209" s="16"/>
      <c r="H209" s="17"/>
      <c r="I209" s="17"/>
      <c r="J209" s="17"/>
      <c r="K209" s="17"/>
      <c r="L209" s="17"/>
      <c r="M209" s="17"/>
      <c r="N209" s="18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8" s="4" customFormat="1" ht="15" customHeight="1" x14ac:dyDescent="0.15">
      <c r="A210" s="15"/>
      <c r="G210" s="16"/>
      <c r="H210" s="17"/>
      <c r="I210" s="17"/>
      <c r="J210" s="17"/>
      <c r="K210" s="17"/>
      <c r="L210" s="17"/>
      <c r="M210" s="17"/>
      <c r="N210" s="18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8" s="4" customFormat="1" ht="15" customHeight="1" x14ac:dyDescent="0.15">
      <c r="A211" s="15"/>
      <c r="G211" s="16"/>
      <c r="H211" s="17"/>
      <c r="I211" s="17"/>
      <c r="J211" s="17"/>
      <c r="K211" s="17"/>
      <c r="L211" s="17"/>
      <c r="M211" s="17"/>
      <c r="N211" s="18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86"/>
    </row>
    <row r="212" spans="1:28" s="4" customFormat="1" ht="15" customHeight="1" x14ac:dyDescent="0.15">
      <c r="A212" s="15"/>
      <c r="G212" s="16"/>
      <c r="H212" s="17"/>
      <c r="I212" s="17"/>
      <c r="J212" s="17"/>
      <c r="K212" s="17"/>
      <c r="L212" s="17"/>
      <c r="M212" s="17"/>
      <c r="N212" s="18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8" s="4" customFormat="1" ht="15" customHeight="1" x14ac:dyDescent="0.15">
      <c r="A213" s="15"/>
      <c r="G213" s="16"/>
      <c r="H213" s="17"/>
      <c r="I213" s="17"/>
      <c r="J213" s="17"/>
      <c r="K213" s="17"/>
      <c r="L213" s="17"/>
      <c r="M213" s="17"/>
      <c r="N213" s="18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8" s="4" customFormat="1" ht="15" customHeight="1" x14ac:dyDescent="0.15">
      <c r="A214" s="15"/>
      <c r="G214" s="16"/>
      <c r="H214" s="17"/>
      <c r="I214" s="17"/>
      <c r="J214" s="17"/>
      <c r="K214" s="17"/>
      <c r="L214" s="17"/>
      <c r="M214" s="17"/>
      <c r="N214" s="18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8" s="4" customFormat="1" ht="15" customHeight="1" x14ac:dyDescent="0.15">
      <c r="A215" s="15"/>
      <c r="G215" s="16"/>
      <c r="H215" s="17"/>
      <c r="I215" s="17"/>
      <c r="J215" s="17"/>
      <c r="K215" s="17"/>
      <c r="L215" s="17"/>
      <c r="M215" s="17"/>
      <c r="N215" s="18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8" s="4" customFormat="1" ht="15" customHeight="1" x14ac:dyDescent="0.15">
      <c r="A216" s="15"/>
      <c r="G216" s="16"/>
      <c r="H216" s="17"/>
      <c r="I216" s="17"/>
      <c r="J216" s="17"/>
      <c r="K216" s="17"/>
      <c r="L216" s="17"/>
      <c r="M216" s="17"/>
      <c r="N216" s="18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8" s="4" customFormat="1" ht="15" customHeight="1" x14ac:dyDescent="0.15">
      <c r="A217" s="15"/>
      <c r="G217" s="16"/>
      <c r="H217" s="17"/>
      <c r="I217" s="17"/>
      <c r="J217" s="17"/>
      <c r="K217" s="17"/>
      <c r="L217" s="17"/>
      <c r="M217" s="17"/>
      <c r="N217" s="18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8" s="4" customFormat="1" ht="15" customHeight="1" x14ac:dyDescent="0.15">
      <c r="A218" s="15"/>
      <c r="G218" s="16"/>
      <c r="H218" s="17"/>
      <c r="I218" s="17"/>
      <c r="J218" s="17"/>
      <c r="K218" s="17"/>
      <c r="L218" s="17"/>
      <c r="M218" s="17"/>
      <c r="N218" s="18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8" s="4" customFormat="1" ht="15" customHeight="1" x14ac:dyDescent="0.15">
      <c r="A219" s="15"/>
      <c r="G219" s="16"/>
      <c r="H219" s="17"/>
      <c r="I219" s="17"/>
      <c r="J219" s="17"/>
      <c r="K219" s="17"/>
      <c r="L219" s="17"/>
      <c r="M219" s="17"/>
      <c r="N219" s="18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8" s="4" customFormat="1" ht="15" customHeight="1" x14ac:dyDescent="0.15">
      <c r="A220" s="15"/>
      <c r="G220" s="16"/>
      <c r="H220" s="17"/>
      <c r="I220" s="17"/>
      <c r="J220" s="17"/>
      <c r="K220" s="17"/>
      <c r="L220" s="17"/>
      <c r="M220" s="17"/>
      <c r="N220" s="18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8" s="4" customFormat="1" ht="15" customHeight="1" x14ac:dyDescent="0.15">
      <c r="A221" s="15"/>
      <c r="G221" s="16"/>
      <c r="H221" s="17"/>
      <c r="I221" s="17"/>
      <c r="J221" s="17"/>
      <c r="K221" s="17"/>
      <c r="L221" s="17"/>
      <c r="M221" s="17"/>
      <c r="N221" s="18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8" s="4" customFormat="1" ht="15" customHeight="1" x14ac:dyDescent="0.15">
      <c r="A222" s="15"/>
      <c r="G222" s="16"/>
      <c r="H222" s="17"/>
      <c r="I222" s="17"/>
      <c r="J222" s="17"/>
      <c r="K222" s="17"/>
      <c r="L222" s="17"/>
      <c r="M222" s="17"/>
      <c r="N222" s="18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8" s="4" customFormat="1" ht="15" customHeight="1" x14ac:dyDescent="0.15">
      <c r="A223" s="15"/>
      <c r="G223" s="16"/>
      <c r="H223" s="17"/>
      <c r="I223" s="17"/>
      <c r="J223" s="17"/>
      <c r="K223" s="17"/>
      <c r="L223" s="17"/>
      <c r="M223" s="17"/>
      <c r="N223" s="18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8" s="4" customFormat="1" ht="15" customHeight="1" x14ac:dyDescent="0.15">
      <c r="A224" s="15"/>
      <c r="G224" s="16"/>
      <c r="H224" s="17"/>
      <c r="I224" s="17"/>
      <c r="J224" s="17"/>
      <c r="K224" s="17"/>
      <c r="L224" s="17"/>
      <c r="M224" s="17"/>
      <c r="N224" s="18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s="4" customFormat="1" ht="15" customHeight="1" x14ac:dyDescent="0.15">
      <c r="A225" s="15"/>
      <c r="G225" s="16"/>
      <c r="H225" s="17"/>
      <c r="I225" s="17"/>
      <c r="J225" s="17"/>
      <c r="K225" s="17"/>
      <c r="L225" s="17"/>
      <c r="M225" s="17"/>
      <c r="N225" s="18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s="4" customFormat="1" ht="15" customHeight="1" x14ac:dyDescent="0.15">
      <c r="A226" s="15"/>
      <c r="G226" s="16"/>
      <c r="H226" s="17"/>
      <c r="I226" s="17"/>
      <c r="J226" s="17"/>
      <c r="K226" s="17"/>
      <c r="L226" s="17"/>
      <c r="M226" s="17"/>
      <c r="N226" s="18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s="4" customFormat="1" ht="15" customHeight="1" x14ac:dyDescent="0.15">
      <c r="A227" s="15"/>
      <c r="G227" s="16"/>
      <c r="H227" s="17"/>
      <c r="I227" s="17"/>
      <c r="J227" s="17"/>
      <c r="K227" s="17"/>
      <c r="L227" s="17"/>
      <c r="M227" s="17"/>
      <c r="N227" s="18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s="4" customFormat="1" ht="15" customHeight="1" x14ac:dyDescent="0.15">
      <c r="A228" s="15"/>
      <c r="G228" s="16"/>
      <c r="H228" s="17"/>
      <c r="I228" s="17"/>
      <c r="J228" s="17"/>
      <c r="K228" s="17"/>
      <c r="L228" s="17"/>
      <c r="M228" s="17"/>
      <c r="N228" s="18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s="4" customFormat="1" ht="15" customHeight="1" x14ac:dyDescent="0.15">
      <c r="A229" s="15"/>
      <c r="G229" s="16"/>
      <c r="H229" s="17"/>
      <c r="I229" s="17"/>
      <c r="J229" s="17"/>
      <c r="K229" s="17"/>
      <c r="L229" s="17"/>
      <c r="M229" s="17"/>
      <c r="N229" s="18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s="4" customFormat="1" ht="15" customHeight="1" x14ac:dyDescent="0.15">
      <c r="A230" s="15"/>
      <c r="G230" s="16"/>
      <c r="H230" s="17"/>
      <c r="I230" s="17"/>
      <c r="J230" s="17"/>
      <c r="K230" s="17"/>
      <c r="L230" s="17"/>
      <c r="M230" s="17"/>
      <c r="N230" s="18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s="4" customFormat="1" ht="15" customHeight="1" x14ac:dyDescent="0.15">
      <c r="A231" s="15"/>
      <c r="G231" s="16"/>
      <c r="H231" s="17"/>
      <c r="I231" s="17"/>
      <c r="J231" s="17"/>
      <c r="K231" s="17"/>
      <c r="L231" s="17"/>
      <c r="M231" s="17"/>
      <c r="N231" s="18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s="4" customFormat="1" ht="15" customHeight="1" x14ac:dyDescent="0.15">
      <c r="A232" s="15"/>
      <c r="G232" s="16"/>
      <c r="H232" s="17"/>
      <c r="I232" s="17"/>
      <c r="J232" s="17"/>
      <c r="K232" s="17"/>
      <c r="L232" s="17"/>
      <c r="M232" s="17"/>
      <c r="N232" s="18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s="4" customFormat="1" ht="15" customHeight="1" x14ac:dyDescent="0.15">
      <c r="A233" s="15"/>
      <c r="G233" s="16"/>
      <c r="H233" s="17"/>
      <c r="I233" s="17"/>
      <c r="J233" s="17"/>
      <c r="K233" s="17"/>
      <c r="L233" s="17"/>
      <c r="M233" s="17"/>
      <c r="N233" s="18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s="4" customFormat="1" ht="15" customHeight="1" x14ac:dyDescent="0.15">
      <c r="A234" s="15"/>
      <c r="G234" s="16"/>
      <c r="H234" s="17"/>
      <c r="I234" s="17"/>
      <c r="J234" s="17"/>
      <c r="K234" s="17"/>
      <c r="L234" s="17"/>
      <c r="M234" s="17"/>
      <c r="N234" s="18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s="4" customFormat="1" ht="15" customHeight="1" x14ac:dyDescent="0.15">
      <c r="A235" s="15"/>
      <c r="G235" s="16"/>
      <c r="H235" s="17"/>
      <c r="I235" s="17"/>
      <c r="J235" s="17"/>
      <c r="K235" s="17"/>
      <c r="L235" s="17"/>
      <c r="M235" s="17"/>
      <c r="N235" s="18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s="4" customFormat="1" ht="15" customHeight="1" x14ac:dyDescent="0.15">
      <c r="A236" s="15"/>
      <c r="G236" s="16"/>
      <c r="H236" s="17"/>
      <c r="I236" s="17"/>
      <c r="J236" s="17"/>
      <c r="K236" s="17"/>
      <c r="L236" s="17"/>
      <c r="M236" s="17"/>
      <c r="N236" s="18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s="4" customFormat="1" ht="15" customHeight="1" x14ac:dyDescent="0.15">
      <c r="A237" s="15"/>
      <c r="G237" s="16"/>
      <c r="H237" s="17"/>
      <c r="I237" s="17"/>
      <c r="J237" s="17"/>
      <c r="K237" s="17"/>
      <c r="L237" s="17"/>
      <c r="M237" s="17"/>
      <c r="N237" s="18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s="4" customFormat="1" ht="15" customHeight="1" x14ac:dyDescent="0.15">
      <c r="A238" s="15"/>
      <c r="G238" s="16"/>
      <c r="H238" s="17"/>
      <c r="I238" s="17"/>
      <c r="J238" s="17"/>
      <c r="K238" s="17"/>
      <c r="L238" s="17"/>
      <c r="M238" s="17"/>
      <c r="N238" s="18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s="4" customFormat="1" ht="15" customHeight="1" x14ac:dyDescent="0.15">
      <c r="A239" s="15"/>
      <c r="G239" s="16"/>
      <c r="H239" s="17"/>
      <c r="I239" s="17"/>
      <c r="J239" s="17"/>
      <c r="K239" s="17"/>
      <c r="L239" s="17"/>
      <c r="M239" s="17"/>
      <c r="N239" s="18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s="4" customFormat="1" ht="15" customHeight="1" x14ac:dyDescent="0.15">
      <c r="A240" s="15"/>
      <c r="G240" s="16"/>
      <c r="H240" s="17"/>
      <c r="I240" s="17"/>
      <c r="J240" s="17"/>
      <c r="K240" s="17"/>
      <c r="L240" s="17"/>
      <c r="M240" s="17"/>
      <c r="N240" s="18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s="4" customFormat="1" ht="15" customHeight="1" x14ac:dyDescent="0.15">
      <c r="A241" s="15"/>
      <c r="G241" s="16"/>
      <c r="H241" s="17"/>
      <c r="I241" s="17"/>
      <c r="J241" s="17"/>
      <c r="K241" s="17"/>
      <c r="L241" s="17"/>
      <c r="M241" s="17"/>
      <c r="N241" s="18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s="4" customFormat="1" ht="15" customHeight="1" x14ac:dyDescent="0.15">
      <c r="A242" s="15"/>
      <c r="G242" s="16"/>
      <c r="H242" s="17"/>
      <c r="I242" s="17"/>
      <c r="J242" s="17"/>
      <c r="K242" s="17"/>
      <c r="L242" s="17"/>
      <c r="M242" s="17"/>
      <c r="N242" s="18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s="4" customFormat="1" ht="15" customHeight="1" x14ac:dyDescent="0.15">
      <c r="A243" s="15"/>
      <c r="G243" s="16"/>
      <c r="H243" s="17"/>
      <c r="I243" s="17"/>
      <c r="J243" s="17"/>
      <c r="K243" s="17"/>
      <c r="L243" s="17"/>
      <c r="M243" s="17"/>
      <c r="N243" s="18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s="4" customFormat="1" ht="15" customHeight="1" x14ac:dyDescent="0.15">
      <c r="A244" s="15"/>
      <c r="G244" s="16"/>
      <c r="H244" s="17"/>
      <c r="I244" s="17"/>
      <c r="J244" s="17"/>
      <c r="K244" s="17"/>
      <c r="L244" s="17"/>
      <c r="M244" s="17"/>
      <c r="N244" s="18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s="4" customFormat="1" ht="15" customHeight="1" x14ac:dyDescent="0.15">
      <c r="A245" s="15"/>
      <c r="G245" s="16"/>
      <c r="H245" s="17"/>
      <c r="I245" s="17"/>
      <c r="J245" s="17"/>
      <c r="K245" s="17"/>
      <c r="L245" s="17"/>
      <c r="M245" s="17"/>
      <c r="N245" s="18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s="4" customFormat="1" ht="15" customHeight="1" x14ac:dyDescent="0.15">
      <c r="A246" s="15"/>
      <c r="G246" s="16"/>
      <c r="H246" s="17"/>
      <c r="I246" s="17"/>
      <c r="J246" s="17"/>
      <c r="K246" s="17"/>
      <c r="L246" s="17"/>
      <c r="M246" s="17"/>
      <c r="N246" s="18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s="4" customFormat="1" ht="15" customHeight="1" x14ac:dyDescent="0.15">
      <c r="A247" s="15"/>
      <c r="G247" s="16"/>
      <c r="H247" s="17"/>
      <c r="I247" s="17"/>
      <c r="J247" s="17"/>
      <c r="K247" s="17"/>
      <c r="L247" s="17"/>
      <c r="M247" s="17"/>
      <c r="N247" s="18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s="4" customFormat="1" ht="15" customHeight="1" x14ac:dyDescent="0.15">
      <c r="A248" s="15"/>
      <c r="G248" s="16"/>
      <c r="H248" s="17"/>
      <c r="I248" s="17"/>
      <c r="J248" s="17"/>
      <c r="K248" s="17"/>
      <c r="L248" s="17"/>
      <c r="M248" s="17"/>
      <c r="N248" s="18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s="4" customFormat="1" ht="15" customHeight="1" x14ac:dyDescent="0.15">
      <c r="A249" s="15"/>
      <c r="G249" s="16"/>
      <c r="H249" s="17"/>
      <c r="I249" s="17"/>
      <c r="J249" s="17"/>
      <c r="K249" s="17"/>
      <c r="L249" s="17"/>
      <c r="M249" s="17"/>
      <c r="N249" s="18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s="4" customFormat="1" ht="15" customHeight="1" x14ac:dyDescent="0.15">
      <c r="A250" s="15"/>
      <c r="G250" s="16"/>
      <c r="H250" s="17"/>
      <c r="I250" s="17"/>
      <c r="J250" s="17"/>
      <c r="K250" s="17"/>
      <c r="L250" s="17"/>
      <c r="M250" s="17"/>
      <c r="N250" s="18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s="4" customFormat="1" ht="15" customHeight="1" x14ac:dyDescent="0.15">
      <c r="A251" s="15"/>
      <c r="G251" s="16"/>
      <c r="H251" s="17"/>
      <c r="I251" s="17"/>
      <c r="J251" s="17"/>
      <c r="K251" s="17"/>
      <c r="L251" s="17"/>
      <c r="M251" s="17"/>
      <c r="N251" s="18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s="4" customFormat="1" ht="15" customHeight="1" x14ac:dyDescent="0.15">
      <c r="A252" s="15"/>
      <c r="G252" s="16"/>
      <c r="H252" s="17"/>
      <c r="I252" s="17"/>
      <c r="J252" s="17"/>
      <c r="K252" s="17"/>
      <c r="L252" s="17"/>
      <c r="M252" s="17"/>
      <c r="N252" s="18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s="4" customFormat="1" ht="15" customHeight="1" x14ac:dyDescent="0.15">
      <c r="A253" s="15"/>
      <c r="G253" s="16"/>
      <c r="H253" s="17"/>
      <c r="I253" s="17"/>
      <c r="J253" s="17"/>
      <c r="K253" s="17"/>
      <c r="L253" s="17"/>
      <c r="M253" s="17"/>
      <c r="N253" s="18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s="4" customFormat="1" ht="15" customHeight="1" x14ac:dyDescent="0.15">
      <c r="A254" s="15"/>
      <c r="G254" s="16"/>
      <c r="H254" s="17"/>
      <c r="I254" s="17"/>
      <c r="J254" s="17"/>
      <c r="K254" s="17"/>
      <c r="L254" s="17"/>
      <c r="M254" s="17"/>
      <c r="N254" s="18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s="4" customFormat="1" ht="15" customHeight="1" x14ac:dyDescent="0.15">
      <c r="A255" s="15"/>
      <c r="G255" s="16"/>
      <c r="H255" s="17"/>
      <c r="I255" s="17"/>
      <c r="J255" s="17"/>
      <c r="K255" s="17"/>
      <c r="L255" s="17"/>
      <c r="M255" s="17"/>
      <c r="N255" s="18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s="4" customFormat="1" ht="15" customHeight="1" x14ac:dyDescent="0.15">
      <c r="A256" s="15"/>
      <c r="G256" s="16"/>
      <c r="H256" s="17"/>
      <c r="I256" s="17"/>
      <c r="J256" s="17"/>
      <c r="K256" s="17"/>
      <c r="L256" s="17"/>
      <c r="M256" s="17"/>
      <c r="N256" s="18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s="4" customFormat="1" ht="15" customHeight="1" x14ac:dyDescent="0.15">
      <c r="A257" s="15"/>
      <c r="G257" s="16"/>
      <c r="H257" s="17"/>
      <c r="I257" s="17"/>
      <c r="J257" s="17"/>
      <c r="K257" s="17"/>
      <c r="L257" s="17"/>
      <c r="M257" s="17"/>
      <c r="N257" s="18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s="4" customFormat="1" ht="15" customHeight="1" x14ac:dyDescent="0.15">
      <c r="A258" s="15"/>
      <c r="G258" s="16"/>
      <c r="H258" s="17"/>
      <c r="I258" s="17"/>
      <c r="J258" s="17"/>
      <c r="K258" s="17"/>
      <c r="L258" s="17"/>
      <c r="M258" s="17"/>
      <c r="N258" s="18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s="4" customFormat="1" ht="15" customHeight="1" x14ac:dyDescent="0.15">
      <c r="A259" s="15"/>
      <c r="G259" s="16"/>
      <c r="H259" s="17"/>
      <c r="I259" s="17"/>
      <c r="J259" s="17"/>
      <c r="K259" s="17"/>
      <c r="L259" s="17"/>
      <c r="M259" s="17"/>
      <c r="N259" s="18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s="4" customFormat="1" ht="15" customHeight="1" x14ac:dyDescent="0.15">
      <c r="A260" s="15"/>
      <c r="G260" s="16"/>
      <c r="H260" s="17"/>
      <c r="I260" s="17"/>
      <c r="J260" s="17"/>
      <c r="K260" s="17"/>
      <c r="L260" s="17"/>
      <c r="M260" s="17"/>
      <c r="N260" s="18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s="4" customFormat="1" ht="15" customHeight="1" x14ac:dyDescent="0.15">
      <c r="A261" s="15"/>
      <c r="G261" s="16"/>
      <c r="H261" s="17"/>
      <c r="I261" s="17"/>
      <c r="J261" s="17"/>
      <c r="K261" s="17"/>
      <c r="L261" s="17"/>
      <c r="M261" s="17"/>
      <c r="N261" s="18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s="4" customFormat="1" ht="15" customHeight="1" x14ac:dyDescent="0.15">
      <c r="A262" s="15"/>
      <c r="G262" s="16"/>
      <c r="H262" s="17"/>
      <c r="I262" s="17"/>
      <c r="J262" s="17"/>
      <c r="K262" s="17"/>
      <c r="L262" s="17"/>
      <c r="M262" s="17"/>
      <c r="N262" s="18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s="4" customFormat="1" ht="15" customHeight="1" x14ac:dyDescent="0.15">
      <c r="A263" s="15"/>
      <c r="G263" s="16"/>
      <c r="H263" s="17"/>
      <c r="I263" s="17"/>
      <c r="J263" s="17"/>
      <c r="K263" s="17"/>
      <c r="L263" s="17"/>
      <c r="M263" s="17"/>
      <c r="N263" s="18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s="4" customFormat="1" ht="15" customHeight="1" x14ac:dyDescent="0.15">
      <c r="A264" s="15"/>
      <c r="G264" s="16"/>
      <c r="H264" s="17"/>
      <c r="I264" s="17"/>
      <c r="J264" s="17"/>
      <c r="K264" s="17"/>
      <c r="L264" s="17"/>
      <c r="M264" s="17"/>
      <c r="N264" s="18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s="4" customFormat="1" ht="15" customHeight="1" x14ac:dyDescent="0.15">
      <c r="A265" s="15"/>
      <c r="G265" s="16"/>
      <c r="H265" s="17"/>
      <c r="I265" s="17"/>
      <c r="J265" s="17"/>
      <c r="K265" s="17"/>
      <c r="L265" s="17"/>
      <c r="M265" s="17"/>
      <c r="N265" s="18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s="4" customFormat="1" ht="15" customHeight="1" x14ac:dyDescent="0.15">
      <c r="A266" s="15"/>
      <c r="G266" s="16"/>
      <c r="H266" s="17"/>
      <c r="I266" s="17"/>
      <c r="J266" s="17"/>
      <c r="K266" s="17"/>
      <c r="L266" s="17"/>
      <c r="M266" s="17"/>
      <c r="N266" s="18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s="4" customFormat="1" ht="15" customHeight="1" x14ac:dyDescent="0.15">
      <c r="A267" s="15"/>
      <c r="G267" s="16"/>
      <c r="H267" s="17"/>
      <c r="I267" s="17"/>
      <c r="J267" s="17"/>
      <c r="K267" s="17"/>
      <c r="L267" s="17"/>
      <c r="M267" s="17"/>
      <c r="N267" s="18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s="4" customFormat="1" ht="15" customHeight="1" x14ac:dyDescent="0.15">
      <c r="A268" s="15"/>
      <c r="G268" s="16"/>
      <c r="H268" s="17"/>
      <c r="I268" s="17"/>
      <c r="J268" s="17"/>
      <c r="K268" s="17"/>
      <c r="L268" s="17"/>
      <c r="M268" s="17"/>
      <c r="N268" s="18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s="4" customFormat="1" ht="15" customHeight="1" x14ac:dyDescent="0.15">
      <c r="A269" s="15"/>
      <c r="G269" s="16"/>
      <c r="H269" s="17"/>
      <c r="I269" s="17"/>
      <c r="J269" s="17"/>
      <c r="K269" s="17"/>
      <c r="L269" s="17"/>
      <c r="M269" s="17"/>
      <c r="N269" s="18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s="4" customFormat="1" ht="15" customHeight="1" x14ac:dyDescent="0.15">
      <c r="A270" s="15"/>
      <c r="G270" s="16"/>
      <c r="H270" s="17"/>
      <c r="I270" s="17"/>
      <c r="J270" s="17"/>
      <c r="K270" s="17"/>
      <c r="L270" s="17"/>
      <c r="M270" s="17"/>
      <c r="N270" s="18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s="4" customFormat="1" ht="15" customHeight="1" x14ac:dyDescent="0.15">
      <c r="A271" s="15"/>
      <c r="G271" s="16"/>
      <c r="H271" s="17"/>
      <c r="I271" s="17"/>
      <c r="J271" s="17"/>
      <c r="K271" s="17"/>
      <c r="L271" s="17"/>
      <c r="M271" s="17"/>
      <c r="N271" s="18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s="4" customFormat="1" ht="15" customHeight="1" x14ac:dyDescent="0.15">
      <c r="A272" s="15"/>
      <c r="G272" s="16"/>
      <c r="H272" s="17"/>
      <c r="I272" s="17"/>
      <c r="J272" s="17"/>
      <c r="K272" s="17"/>
      <c r="L272" s="17"/>
      <c r="M272" s="17"/>
      <c r="N272" s="18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s="4" customFormat="1" ht="15" customHeight="1" x14ac:dyDescent="0.15">
      <c r="A273" s="15"/>
      <c r="G273" s="16"/>
      <c r="H273" s="17"/>
      <c r="I273" s="17"/>
      <c r="J273" s="17"/>
      <c r="K273" s="17"/>
      <c r="L273" s="17"/>
      <c r="M273" s="17"/>
      <c r="N273" s="18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s="4" customFormat="1" ht="15" customHeight="1" x14ac:dyDescent="0.15">
      <c r="A274" s="15"/>
      <c r="G274" s="16"/>
      <c r="H274" s="17"/>
      <c r="I274" s="17"/>
      <c r="J274" s="17"/>
      <c r="K274" s="17"/>
      <c r="L274" s="17"/>
      <c r="M274" s="17"/>
      <c r="N274" s="18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s="4" customFormat="1" ht="15" customHeight="1" x14ac:dyDescent="0.15">
      <c r="A275" s="15"/>
      <c r="G275" s="16"/>
      <c r="H275" s="17"/>
      <c r="I275" s="17"/>
      <c r="J275" s="17"/>
      <c r="K275" s="17"/>
      <c r="L275" s="17"/>
      <c r="M275" s="17"/>
      <c r="N275" s="18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s="4" customFormat="1" ht="15" customHeight="1" x14ac:dyDescent="0.15">
      <c r="A276" s="15"/>
      <c r="G276" s="16"/>
      <c r="H276" s="17"/>
      <c r="I276" s="17"/>
      <c r="J276" s="17"/>
      <c r="K276" s="17"/>
      <c r="L276" s="17"/>
      <c r="M276" s="17"/>
      <c r="N276" s="18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s="4" customFormat="1" ht="15" customHeight="1" x14ac:dyDescent="0.15">
      <c r="A277" s="15"/>
      <c r="G277" s="16"/>
      <c r="H277" s="17"/>
      <c r="I277" s="17"/>
      <c r="J277" s="17"/>
      <c r="K277" s="17"/>
      <c r="L277" s="17"/>
      <c r="M277" s="17"/>
      <c r="N277" s="18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s="4" customFormat="1" ht="15" customHeight="1" x14ac:dyDescent="0.15">
      <c r="A278" s="15"/>
      <c r="G278" s="16"/>
      <c r="H278" s="17"/>
      <c r="I278" s="17"/>
      <c r="J278" s="17"/>
      <c r="K278" s="17"/>
      <c r="L278" s="17"/>
      <c r="M278" s="17"/>
      <c r="N278" s="18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s="4" customFormat="1" ht="15" customHeight="1" x14ac:dyDescent="0.15">
      <c r="A279" s="15"/>
      <c r="G279" s="16"/>
      <c r="H279" s="17"/>
      <c r="I279" s="17"/>
      <c r="J279" s="17"/>
      <c r="K279" s="17"/>
      <c r="L279" s="17"/>
      <c r="M279" s="17"/>
      <c r="N279" s="18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s="4" customFormat="1" ht="15" customHeight="1" x14ac:dyDescent="0.15">
      <c r="A280" s="15"/>
      <c r="G280" s="16"/>
      <c r="H280" s="17"/>
      <c r="I280" s="17"/>
      <c r="J280" s="17"/>
      <c r="K280" s="17"/>
      <c r="L280" s="17"/>
      <c r="M280" s="17"/>
      <c r="N280" s="18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s="4" customFormat="1" ht="15" customHeight="1" x14ac:dyDescent="0.15">
      <c r="A281" s="15"/>
      <c r="G281" s="16"/>
      <c r="H281" s="17"/>
      <c r="I281" s="17"/>
      <c r="J281" s="17"/>
      <c r="K281" s="17"/>
      <c r="L281" s="17"/>
      <c r="M281" s="17"/>
      <c r="N281" s="18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s="4" customFormat="1" ht="15" customHeight="1" x14ac:dyDescent="0.15">
      <c r="A282" s="15"/>
      <c r="G282" s="16"/>
      <c r="H282" s="17"/>
      <c r="I282" s="17"/>
      <c r="J282" s="17"/>
      <c r="K282" s="17"/>
      <c r="L282" s="17"/>
      <c r="M282" s="17"/>
      <c r="N282" s="18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s="4" customFormat="1" ht="15" customHeight="1" x14ac:dyDescent="0.15">
      <c r="A283" s="15"/>
      <c r="G283" s="16"/>
      <c r="H283" s="17"/>
      <c r="I283" s="17"/>
      <c r="J283" s="17"/>
      <c r="K283" s="17"/>
      <c r="L283" s="17"/>
      <c r="M283" s="17"/>
      <c r="N283" s="18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s="4" customFormat="1" ht="15" customHeight="1" x14ac:dyDescent="0.15">
      <c r="A284" s="15"/>
      <c r="G284" s="16"/>
      <c r="H284" s="17"/>
      <c r="I284" s="17"/>
      <c r="J284" s="17"/>
      <c r="K284" s="17"/>
      <c r="L284" s="17"/>
      <c r="M284" s="17"/>
      <c r="N284" s="18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s="4" customFormat="1" ht="15" customHeight="1" x14ac:dyDescent="0.15">
      <c r="A285" s="15"/>
      <c r="G285" s="16"/>
      <c r="H285" s="17"/>
      <c r="I285" s="17"/>
      <c r="J285" s="17"/>
      <c r="K285" s="17"/>
      <c r="L285" s="17"/>
      <c r="M285" s="17"/>
      <c r="N285" s="18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s="4" customFormat="1" ht="15" customHeight="1" x14ac:dyDescent="0.15">
      <c r="A286" s="15"/>
      <c r="G286" s="16"/>
      <c r="H286" s="17"/>
      <c r="I286" s="17"/>
      <c r="J286" s="17"/>
      <c r="K286" s="17"/>
      <c r="L286" s="17"/>
      <c r="M286" s="17"/>
      <c r="N286" s="18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s="4" customFormat="1" ht="15" customHeight="1" x14ac:dyDescent="0.15">
      <c r="A287" s="15"/>
      <c r="G287" s="16"/>
      <c r="H287" s="17"/>
      <c r="I287" s="17"/>
      <c r="J287" s="17"/>
      <c r="K287" s="17"/>
      <c r="L287" s="17"/>
      <c r="M287" s="17"/>
      <c r="N287" s="18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s="4" customFormat="1" ht="15" customHeight="1" x14ac:dyDescent="0.15">
      <c r="A288" s="15"/>
      <c r="G288" s="16"/>
      <c r="H288" s="17"/>
      <c r="I288" s="17"/>
      <c r="J288" s="17"/>
      <c r="K288" s="17"/>
      <c r="L288" s="17"/>
      <c r="M288" s="17"/>
      <c r="N288" s="18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s="4" customFormat="1" ht="15" customHeight="1" x14ac:dyDescent="0.15">
      <c r="A289" s="15"/>
      <c r="G289" s="16"/>
      <c r="H289" s="17"/>
      <c r="I289" s="17"/>
      <c r="J289" s="17"/>
      <c r="K289" s="17"/>
      <c r="L289" s="17"/>
      <c r="M289" s="17"/>
      <c r="N289" s="18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s="4" customFormat="1" ht="15" customHeight="1" x14ac:dyDescent="0.15">
      <c r="A290" s="15"/>
      <c r="G290" s="16"/>
      <c r="H290" s="17"/>
      <c r="I290" s="17"/>
      <c r="J290" s="17"/>
      <c r="K290" s="17"/>
      <c r="L290" s="17"/>
      <c r="M290" s="17"/>
      <c r="N290" s="18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s="4" customFormat="1" ht="15" customHeight="1" x14ac:dyDescent="0.15">
      <c r="A291" s="15"/>
      <c r="G291" s="16"/>
      <c r="H291" s="17"/>
      <c r="I291" s="17"/>
      <c r="J291" s="17"/>
      <c r="K291" s="17"/>
      <c r="L291" s="17"/>
      <c r="M291" s="17"/>
      <c r="N291" s="18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s="4" customFormat="1" ht="15" customHeight="1" x14ac:dyDescent="0.15">
      <c r="A292" s="15"/>
      <c r="G292" s="16"/>
      <c r="H292" s="17"/>
      <c r="I292" s="17"/>
      <c r="J292" s="17"/>
      <c r="K292" s="17"/>
      <c r="L292" s="17"/>
      <c r="M292" s="17"/>
      <c r="N292" s="18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s="4" customFormat="1" ht="15" customHeight="1" x14ac:dyDescent="0.15">
      <c r="A293" s="15"/>
      <c r="G293" s="16"/>
      <c r="H293" s="17"/>
      <c r="I293" s="17"/>
      <c r="J293" s="17"/>
      <c r="K293" s="17"/>
      <c r="L293" s="17"/>
      <c r="M293" s="17"/>
      <c r="N293" s="18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s="4" customFormat="1" ht="15" customHeight="1" x14ac:dyDescent="0.15">
      <c r="A294" s="15"/>
      <c r="G294" s="16"/>
      <c r="H294" s="17"/>
      <c r="I294" s="17"/>
      <c r="J294" s="17"/>
      <c r="K294" s="17"/>
      <c r="L294" s="17"/>
      <c r="M294" s="17"/>
      <c r="N294" s="18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s="4" customFormat="1" ht="15" customHeight="1" x14ac:dyDescent="0.15">
      <c r="A295" s="15"/>
      <c r="G295" s="16"/>
      <c r="H295" s="17"/>
      <c r="I295" s="17"/>
      <c r="J295" s="17"/>
      <c r="K295" s="17"/>
      <c r="L295" s="17"/>
      <c r="M295" s="17"/>
      <c r="N295" s="18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s="4" customFormat="1" ht="15" customHeight="1" x14ac:dyDescent="0.15">
      <c r="A296" s="15"/>
      <c r="G296" s="16"/>
      <c r="H296" s="17"/>
      <c r="I296" s="17"/>
      <c r="J296" s="17"/>
      <c r="K296" s="17"/>
      <c r="L296" s="17"/>
      <c r="M296" s="17"/>
      <c r="N296" s="18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s="4" customFormat="1" ht="15" customHeight="1" x14ac:dyDescent="0.15">
      <c r="A297" s="15"/>
      <c r="G297" s="16"/>
      <c r="H297" s="17"/>
      <c r="I297" s="17"/>
      <c r="J297" s="17"/>
      <c r="K297" s="17"/>
      <c r="L297" s="17"/>
      <c r="M297" s="17"/>
      <c r="N297" s="18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s="4" customFormat="1" ht="15" customHeight="1" x14ac:dyDescent="0.15">
      <c r="A298" s="15"/>
      <c r="G298" s="16"/>
      <c r="H298" s="17"/>
      <c r="I298" s="17"/>
      <c r="J298" s="17"/>
      <c r="K298" s="17"/>
      <c r="L298" s="17"/>
      <c r="M298" s="17"/>
      <c r="N298" s="18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s="4" customFormat="1" ht="15" customHeight="1" x14ac:dyDescent="0.15">
      <c r="A299" s="15"/>
      <c r="G299" s="16"/>
      <c r="H299" s="17"/>
      <c r="I299" s="17"/>
      <c r="J299" s="17"/>
      <c r="K299" s="17"/>
      <c r="L299" s="17"/>
      <c r="M299" s="17"/>
      <c r="N299" s="18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s="4" customFormat="1" ht="15" customHeight="1" x14ac:dyDescent="0.15">
      <c r="A300" s="15"/>
      <c r="G300" s="16"/>
      <c r="H300" s="17"/>
      <c r="I300" s="17"/>
      <c r="J300" s="17"/>
      <c r="K300" s="17"/>
      <c r="L300" s="17"/>
      <c r="M300" s="17"/>
      <c r="N300" s="18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s="4" customFormat="1" ht="15" customHeight="1" x14ac:dyDescent="0.15">
      <c r="A301" s="15"/>
      <c r="G301" s="16"/>
      <c r="H301" s="17"/>
      <c r="I301" s="17"/>
      <c r="J301" s="17"/>
      <c r="K301" s="17"/>
      <c r="L301" s="17"/>
      <c r="M301" s="17"/>
      <c r="N301" s="18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s="4" customFormat="1" ht="15" customHeight="1" x14ac:dyDescent="0.15">
      <c r="A302" s="15"/>
      <c r="G302" s="16"/>
      <c r="H302" s="17"/>
      <c r="I302" s="17"/>
      <c r="J302" s="17"/>
      <c r="K302" s="17"/>
      <c r="L302" s="17"/>
      <c r="M302" s="17"/>
      <c r="N302" s="18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s="4" customFormat="1" ht="15" customHeight="1" x14ac:dyDescent="0.15">
      <c r="A303" s="15"/>
      <c r="G303" s="16"/>
      <c r="H303" s="17"/>
      <c r="I303" s="17"/>
      <c r="J303" s="17"/>
      <c r="K303" s="17"/>
      <c r="L303" s="17"/>
      <c r="M303" s="17"/>
      <c r="N303" s="18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s="4" customFormat="1" ht="15" customHeight="1" x14ac:dyDescent="0.15">
      <c r="A304" s="15"/>
      <c r="G304" s="16"/>
      <c r="H304" s="17"/>
      <c r="I304" s="17"/>
      <c r="J304" s="17"/>
      <c r="K304" s="17"/>
      <c r="L304" s="17"/>
      <c r="M304" s="17"/>
      <c r="N304" s="18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s="4" customFormat="1" ht="15" customHeight="1" x14ac:dyDescent="0.15">
      <c r="A305" s="15"/>
      <c r="G305" s="16"/>
      <c r="H305" s="17"/>
      <c r="I305" s="17"/>
      <c r="J305" s="17"/>
      <c r="K305" s="17"/>
      <c r="L305" s="17"/>
      <c r="M305" s="17"/>
      <c r="N305" s="18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s="4" customFormat="1" ht="15" customHeight="1" x14ac:dyDescent="0.15">
      <c r="A306" s="15"/>
      <c r="G306" s="16"/>
      <c r="H306" s="17"/>
      <c r="I306" s="17"/>
      <c r="J306" s="17"/>
      <c r="K306" s="17"/>
      <c r="L306" s="17"/>
      <c r="M306" s="17"/>
      <c r="N306" s="18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s="4" customFormat="1" ht="15" customHeight="1" x14ac:dyDescent="0.15">
      <c r="A307" s="15"/>
      <c r="G307" s="16"/>
      <c r="H307" s="17"/>
      <c r="I307" s="17"/>
      <c r="J307" s="17"/>
      <c r="K307" s="17"/>
      <c r="L307" s="17"/>
      <c r="M307" s="17"/>
      <c r="N307" s="18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s="4" customFormat="1" ht="15" customHeight="1" x14ac:dyDescent="0.15">
      <c r="A308" s="15"/>
      <c r="G308" s="16"/>
      <c r="H308" s="17"/>
      <c r="I308" s="17"/>
      <c r="J308" s="17"/>
      <c r="K308" s="17"/>
      <c r="L308" s="17"/>
      <c r="M308" s="17"/>
      <c r="N308" s="18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s="4" customFormat="1" ht="15" customHeight="1" x14ac:dyDescent="0.15">
      <c r="A309" s="15"/>
      <c r="G309" s="16"/>
      <c r="H309" s="17"/>
      <c r="I309" s="17"/>
      <c r="J309" s="17"/>
      <c r="K309" s="17"/>
      <c r="L309" s="17"/>
      <c r="M309" s="17"/>
      <c r="N309" s="18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s="4" customFormat="1" ht="15" customHeight="1" x14ac:dyDescent="0.15">
      <c r="A310" s="15"/>
      <c r="G310" s="16"/>
      <c r="H310" s="17"/>
      <c r="I310" s="17"/>
      <c r="J310" s="17"/>
      <c r="K310" s="17"/>
      <c r="L310" s="17"/>
      <c r="M310" s="17"/>
      <c r="N310" s="18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s="4" customFormat="1" ht="15" customHeight="1" x14ac:dyDescent="0.15">
      <c r="A311" s="15"/>
      <c r="G311" s="16"/>
      <c r="H311" s="17"/>
      <c r="I311" s="17"/>
      <c r="J311" s="17"/>
      <c r="K311" s="17"/>
      <c r="L311" s="17"/>
      <c r="M311" s="17"/>
      <c r="N311" s="18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s="4" customFormat="1" ht="15" customHeight="1" x14ac:dyDescent="0.15">
      <c r="A312" s="15"/>
      <c r="G312" s="16"/>
      <c r="H312" s="17"/>
      <c r="I312" s="17"/>
      <c r="J312" s="17"/>
      <c r="K312" s="17"/>
      <c r="L312" s="17"/>
      <c r="M312" s="17"/>
      <c r="N312" s="18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s="4" customFormat="1" ht="15" customHeight="1" x14ac:dyDescent="0.15">
      <c r="A313" s="15"/>
      <c r="G313" s="16"/>
      <c r="H313" s="17"/>
      <c r="I313" s="17"/>
      <c r="J313" s="17"/>
      <c r="K313" s="17"/>
      <c r="L313" s="17"/>
      <c r="M313" s="17"/>
      <c r="N313" s="18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s="4" customFormat="1" ht="15" customHeight="1" x14ac:dyDescent="0.15">
      <c r="A314" s="15"/>
      <c r="G314" s="16"/>
      <c r="H314" s="17"/>
      <c r="I314" s="17"/>
      <c r="J314" s="17"/>
      <c r="K314" s="17"/>
      <c r="L314" s="17"/>
      <c r="M314" s="17"/>
      <c r="N314" s="18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s="4" customFormat="1" ht="15" customHeight="1" x14ac:dyDescent="0.15">
      <c r="A315" s="15"/>
      <c r="G315" s="16"/>
      <c r="H315" s="17"/>
      <c r="I315" s="17"/>
      <c r="J315" s="17"/>
      <c r="K315" s="17"/>
      <c r="L315" s="17"/>
      <c r="M315" s="17"/>
      <c r="N315" s="18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s="4" customFormat="1" ht="15" customHeight="1" x14ac:dyDescent="0.15">
      <c r="A316" s="15"/>
      <c r="G316" s="16"/>
      <c r="H316" s="17"/>
      <c r="I316" s="17"/>
      <c r="J316" s="17"/>
      <c r="K316" s="17"/>
      <c r="L316" s="17"/>
      <c r="M316" s="17"/>
      <c r="N316" s="18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s="4" customFormat="1" ht="15" customHeight="1" x14ac:dyDescent="0.15">
      <c r="A317" s="15"/>
      <c r="G317" s="16"/>
      <c r="H317" s="17"/>
      <c r="I317" s="17"/>
      <c r="J317" s="17"/>
      <c r="K317" s="17"/>
      <c r="L317" s="17"/>
      <c r="M317" s="17"/>
      <c r="N317" s="18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s="4" customFormat="1" ht="15" customHeight="1" x14ac:dyDescent="0.15">
      <c r="A318" s="15"/>
      <c r="G318" s="16"/>
      <c r="H318" s="17"/>
      <c r="I318" s="17"/>
      <c r="J318" s="17"/>
      <c r="K318" s="17"/>
      <c r="L318" s="17"/>
      <c r="M318" s="17"/>
      <c r="N318" s="18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s="4" customFormat="1" ht="15" customHeight="1" x14ac:dyDescent="0.15">
      <c r="A319" s="15"/>
      <c r="G319" s="16"/>
      <c r="H319" s="17"/>
      <c r="I319" s="17"/>
      <c r="J319" s="17"/>
      <c r="K319" s="17"/>
      <c r="L319" s="17"/>
      <c r="M319" s="17"/>
      <c r="N319" s="18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s="4" customFormat="1" ht="15" customHeight="1" x14ac:dyDescent="0.15">
      <c r="A320" s="15"/>
      <c r="G320" s="16"/>
      <c r="H320" s="17"/>
      <c r="I320" s="17"/>
      <c r="J320" s="17"/>
      <c r="K320" s="17"/>
      <c r="L320" s="17"/>
      <c r="M320" s="17"/>
      <c r="N320" s="18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s="4" customFormat="1" ht="15" customHeight="1" x14ac:dyDescent="0.15">
      <c r="A321" s="15"/>
      <c r="G321" s="16"/>
      <c r="H321" s="17"/>
      <c r="I321" s="17"/>
      <c r="J321" s="17"/>
      <c r="K321" s="17"/>
      <c r="L321" s="17"/>
      <c r="M321" s="17"/>
      <c r="N321" s="18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s="4" customFormat="1" ht="15" customHeight="1" x14ac:dyDescent="0.15">
      <c r="A322" s="15"/>
      <c r="G322" s="16"/>
      <c r="H322" s="17"/>
      <c r="I322" s="17"/>
      <c r="J322" s="17"/>
      <c r="K322" s="17"/>
      <c r="L322" s="17"/>
      <c r="M322" s="17"/>
      <c r="N322" s="18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s="4" customFormat="1" ht="15" customHeight="1" x14ac:dyDescent="0.15">
      <c r="A323" s="15"/>
      <c r="G323" s="16"/>
      <c r="H323" s="17"/>
      <c r="I323" s="17"/>
      <c r="J323" s="17"/>
      <c r="K323" s="17"/>
      <c r="L323" s="17"/>
      <c r="M323" s="17"/>
      <c r="N323" s="18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s="4" customFormat="1" ht="15" customHeight="1" x14ac:dyDescent="0.15">
      <c r="A324" s="15"/>
      <c r="G324" s="16"/>
      <c r="H324" s="17"/>
      <c r="I324" s="17"/>
      <c r="J324" s="17"/>
      <c r="K324" s="17"/>
      <c r="L324" s="17"/>
      <c r="M324" s="17"/>
      <c r="N324" s="18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s="4" customFormat="1" ht="15" customHeight="1" x14ac:dyDescent="0.15">
      <c r="A325" s="15"/>
      <c r="G325" s="16"/>
      <c r="H325" s="17"/>
      <c r="I325" s="17"/>
      <c r="J325" s="17"/>
      <c r="K325" s="17"/>
      <c r="L325" s="17"/>
      <c r="M325" s="17"/>
      <c r="N325" s="18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s="4" customFormat="1" ht="15" customHeight="1" x14ac:dyDescent="0.15">
      <c r="A326" s="15"/>
      <c r="G326" s="16"/>
      <c r="H326" s="17"/>
      <c r="I326" s="17"/>
      <c r="J326" s="17"/>
      <c r="K326" s="17"/>
      <c r="L326" s="17"/>
      <c r="M326" s="17"/>
      <c r="N326" s="18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s="4" customFormat="1" ht="15" customHeight="1" x14ac:dyDescent="0.15">
      <c r="A327" s="15"/>
      <c r="G327" s="16"/>
      <c r="H327" s="17"/>
      <c r="I327" s="17"/>
      <c r="J327" s="17"/>
      <c r="K327" s="17"/>
      <c r="L327" s="17"/>
      <c r="M327" s="17"/>
      <c r="N327" s="18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" customHeight="1" x14ac:dyDescent="0.15"/>
    <row r="329" spans="1:27" ht="15" customHeight="1" x14ac:dyDescent="0.15"/>
    <row r="330" spans="1:27" ht="15" customHeight="1" x14ac:dyDescent="0.15"/>
    <row r="331" spans="1:27" ht="15" customHeight="1" x14ac:dyDescent="0.15"/>
    <row r="332" spans="1:27" ht="15" customHeight="1" x14ac:dyDescent="0.15"/>
    <row r="333" spans="1:27" ht="15" customHeight="1" x14ac:dyDescent="0.15"/>
    <row r="334" spans="1:27" ht="15" customHeight="1" x14ac:dyDescent="0.15"/>
    <row r="335" spans="1:27" ht="15" customHeight="1" x14ac:dyDescent="0.15"/>
    <row r="336" spans="1:27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</sheetData>
  <mergeCells count="16">
    <mergeCell ref="F2:F4"/>
    <mergeCell ref="A2:A4"/>
    <mergeCell ref="B2:B4"/>
    <mergeCell ref="C2:C4"/>
    <mergeCell ref="D2:D4"/>
    <mergeCell ref="E2:E4"/>
    <mergeCell ref="G2:G4"/>
    <mergeCell ref="H2:N2"/>
    <mergeCell ref="O2:O4"/>
    <mergeCell ref="P2:P4"/>
    <mergeCell ref="I3:N3"/>
    <mergeCell ref="Q2:AA2"/>
    <mergeCell ref="T3:V3"/>
    <mergeCell ref="W3:Y3"/>
    <mergeCell ref="Z3:AA3"/>
    <mergeCell ref="Q3:S3"/>
  </mergeCells>
  <phoneticPr fontId="2"/>
  <dataValidations count="3">
    <dataValidation type="list" allowBlank="1" showInputMessage="1" showErrorMessage="1" prompt="１＝社会福祉協議会_x000a_２＝社会福祉法人（社会福祉協議会以外）_x000a_３＝医療法人_x000a_４＝営利法人（株式・合名・合資・合同会社）_x000a_５＝特定非営利活動法（NPO）_x000a_６＝その他（社団・財団・農協・生協等）" sqref="D5:D165" xr:uid="{00000000-0002-0000-0500-000000000000}">
      <formula1>$AB$5:$AB$10</formula1>
    </dataValidation>
    <dataValidation type="list" allowBlank="1" showInputMessage="1" showErrorMessage="1" sqref="O5:O165 Z5:Z180 T5:U180 W5:X180 Q5:R180" xr:uid="{00000000-0002-0000-0500-000001000000}">
      <formula1>"○"</formula1>
    </dataValidation>
    <dataValidation imeMode="on" allowBlank="1" showInputMessage="1" showErrorMessage="1" sqref="G93:G95 G97 G100:G103 G106:G113 G5:G87" xr:uid="{00000000-0002-0000-0500-000002000000}"/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40" orientation="landscape" horizontalDpi="300" verticalDpi="300" r:id="rId1"/>
  <headerFooter alignWithMargins="0">
    <oddHeader>&amp;L&amp;A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27C1B-6A47-4017-8B1F-CA578B7A037D}">
  <sheetPr>
    <tabColor rgb="FF92D050"/>
  </sheetPr>
  <dimension ref="A1:AF950"/>
  <sheetViews>
    <sheetView view="pageBreakPreview" topLeftCell="B1" zoomScale="75" zoomScaleNormal="100" zoomScaleSheetLayoutView="75" workbookViewId="0">
      <pane xSplit="6" ySplit="4" topLeftCell="H5" activePane="bottomRight" state="frozen"/>
      <selection activeCell="J42" sqref="J42"/>
      <selection pane="topRight" activeCell="J42" sqref="J42"/>
      <selection pane="bottomLeft" activeCell="J42" sqref="J42"/>
      <selection pane="bottomRight" activeCell="B1" sqref="B1"/>
    </sheetView>
  </sheetViews>
  <sheetFormatPr defaultColWidth="9" defaultRowHeight="13.5" x14ac:dyDescent="0.15"/>
  <cols>
    <col min="1" max="1" width="4.625" style="5" hidden="1" customWidth="1"/>
    <col min="2" max="2" width="8.375" style="1" customWidth="1"/>
    <col min="3" max="3" width="4.5" style="1" bestFit="1" customWidth="1"/>
    <col min="4" max="4" width="8.375" style="1" customWidth="1"/>
    <col min="5" max="5" width="12" style="152" customWidth="1"/>
    <col min="6" max="6" width="25.625" style="1" customWidth="1"/>
    <col min="7" max="7" width="28.75" style="2" customWidth="1"/>
    <col min="8" max="8" width="9.25" style="111" customWidth="1"/>
    <col min="9" max="9" width="13.375" style="111" customWidth="1"/>
    <col min="10" max="10" width="15.125" style="111" bestFit="1" customWidth="1"/>
    <col min="11" max="13" width="15.125" style="111" customWidth="1"/>
    <col min="14" max="14" width="13" style="3" bestFit="1" customWidth="1"/>
    <col min="15" max="15" width="7.125" style="1" bestFit="1" customWidth="1"/>
    <col min="16" max="18" width="11.625" style="1" customWidth="1"/>
    <col min="19" max="19" width="17.375" style="1" customWidth="1"/>
    <col min="20" max="21" width="11.625" style="1" customWidth="1"/>
    <col min="22" max="22" width="17.5" style="1" customWidth="1"/>
    <col min="23" max="24" width="11.625" style="1" customWidth="1"/>
    <col min="25" max="25" width="16.875" style="1" customWidth="1"/>
    <col min="26" max="26" width="11.625" style="1" customWidth="1"/>
    <col min="27" max="27" width="18.625" style="1" customWidth="1"/>
    <col min="28" max="16384" width="9" style="1"/>
  </cols>
  <sheetData>
    <row r="1" spans="1:32" ht="30" customHeight="1" thickBot="1" x14ac:dyDescent="0.2">
      <c r="B1" s="151" t="s">
        <v>26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32" ht="18" thickBot="1" x14ac:dyDescent="0.2">
      <c r="A2" s="308"/>
      <c r="B2" s="282" t="s">
        <v>12</v>
      </c>
      <c r="C2" s="282" t="s">
        <v>13</v>
      </c>
      <c r="D2" s="307" t="s">
        <v>14</v>
      </c>
      <c r="E2" s="311" t="s">
        <v>15</v>
      </c>
      <c r="F2" s="307" t="s">
        <v>16</v>
      </c>
      <c r="G2" s="282" t="s">
        <v>17</v>
      </c>
      <c r="H2" s="303" t="s">
        <v>61</v>
      </c>
      <c r="I2" s="303"/>
      <c r="J2" s="303"/>
      <c r="K2" s="303"/>
      <c r="L2" s="303"/>
      <c r="M2" s="303"/>
      <c r="N2" s="303"/>
      <c r="O2" s="306" t="s">
        <v>20</v>
      </c>
      <c r="P2" s="306" t="s">
        <v>44</v>
      </c>
      <c r="Q2" s="297" t="s">
        <v>3</v>
      </c>
      <c r="R2" s="297"/>
      <c r="S2" s="297"/>
      <c r="T2" s="297"/>
      <c r="U2" s="297"/>
      <c r="V2" s="297"/>
      <c r="W2" s="297"/>
      <c r="X2" s="297"/>
      <c r="Y2" s="297"/>
      <c r="Z2" s="297"/>
      <c r="AA2" s="297"/>
    </row>
    <row r="3" spans="1:32" ht="14.25" thickBot="1" x14ac:dyDescent="0.2">
      <c r="A3" s="309"/>
      <c r="B3" s="282"/>
      <c r="C3" s="282"/>
      <c r="D3" s="307"/>
      <c r="E3" s="311"/>
      <c r="F3" s="307"/>
      <c r="G3" s="282"/>
      <c r="H3" s="97"/>
      <c r="I3" s="286" t="s">
        <v>1</v>
      </c>
      <c r="J3" s="286"/>
      <c r="K3" s="286"/>
      <c r="L3" s="286"/>
      <c r="M3" s="286"/>
      <c r="N3" s="286"/>
      <c r="O3" s="304"/>
      <c r="P3" s="304"/>
      <c r="Q3" s="299" t="s">
        <v>4</v>
      </c>
      <c r="R3" s="297"/>
      <c r="S3" s="300"/>
      <c r="T3" s="296" t="s">
        <v>65</v>
      </c>
      <c r="U3" s="297"/>
      <c r="V3" s="298"/>
      <c r="W3" s="299" t="s">
        <v>66</v>
      </c>
      <c r="X3" s="297"/>
      <c r="Y3" s="300"/>
      <c r="Z3" s="301" t="s">
        <v>5</v>
      </c>
      <c r="AA3" s="302"/>
      <c r="AB3" s="153"/>
    </row>
    <row r="4" spans="1:32" s="5" customFormat="1" ht="38.25" customHeight="1" thickBot="1" x14ac:dyDescent="0.2">
      <c r="A4" s="310"/>
      <c r="B4" s="282"/>
      <c r="C4" s="282"/>
      <c r="D4" s="307"/>
      <c r="E4" s="311"/>
      <c r="F4" s="307"/>
      <c r="G4" s="282"/>
      <c r="H4" s="98" t="s">
        <v>18</v>
      </c>
      <c r="I4" s="100" t="s">
        <v>50</v>
      </c>
      <c r="J4" s="103" t="s">
        <v>56</v>
      </c>
      <c r="K4" s="103" t="s">
        <v>51</v>
      </c>
      <c r="L4" s="103" t="s">
        <v>58</v>
      </c>
      <c r="M4" s="103" t="s">
        <v>59</v>
      </c>
      <c r="N4" s="101" t="s">
        <v>60</v>
      </c>
      <c r="O4" s="305"/>
      <c r="P4" s="305"/>
      <c r="Q4" s="229" t="s">
        <v>45</v>
      </c>
      <c r="R4" s="224" t="s">
        <v>48</v>
      </c>
      <c r="S4" s="230" t="s">
        <v>46</v>
      </c>
      <c r="T4" s="225" t="s">
        <v>47</v>
      </c>
      <c r="U4" s="224" t="s">
        <v>67</v>
      </c>
      <c r="V4" s="240" t="s">
        <v>68</v>
      </c>
      <c r="W4" s="229" t="s">
        <v>69</v>
      </c>
      <c r="X4" s="224" t="s">
        <v>70</v>
      </c>
      <c r="Y4" s="230" t="s">
        <v>71</v>
      </c>
      <c r="Z4" s="246" t="s">
        <v>72</v>
      </c>
      <c r="AA4" s="102" t="s">
        <v>73</v>
      </c>
    </row>
    <row r="5" spans="1:32" ht="27" customHeight="1" x14ac:dyDescent="0.15">
      <c r="A5" s="154"/>
      <c r="B5" s="155" t="s">
        <v>213</v>
      </c>
      <c r="C5" s="156">
        <v>1</v>
      </c>
      <c r="D5" s="157">
        <v>4</v>
      </c>
      <c r="E5" s="158" t="s">
        <v>74</v>
      </c>
      <c r="F5" s="159" t="s">
        <v>214</v>
      </c>
      <c r="G5" s="160" t="s">
        <v>214</v>
      </c>
      <c r="H5" s="161">
        <v>10</v>
      </c>
      <c r="I5" s="162">
        <v>1661850</v>
      </c>
      <c r="J5" s="163">
        <v>1231</v>
      </c>
      <c r="K5" s="161">
        <v>311</v>
      </c>
      <c r="L5" s="164">
        <f>ROUNDUP(J5/K5,1)</f>
        <v>4</v>
      </c>
      <c r="M5" s="161">
        <v>12</v>
      </c>
      <c r="N5" s="165">
        <f>IF(AND(I5&gt;0,L5&gt;0,M5&gt;0),I5/L5/M5,0)</f>
        <v>34621.875</v>
      </c>
      <c r="O5" s="166"/>
      <c r="P5" s="167"/>
      <c r="Q5" s="231"/>
      <c r="R5" s="92"/>
      <c r="S5" s="232"/>
      <c r="T5" s="92"/>
      <c r="U5" s="92"/>
      <c r="V5" s="241"/>
      <c r="W5" s="231"/>
      <c r="X5" s="92"/>
      <c r="Y5" s="232"/>
      <c r="Z5" s="247"/>
      <c r="AA5" s="123"/>
      <c r="AB5" s="168">
        <v>1</v>
      </c>
      <c r="AC5" s="168" t="s">
        <v>7</v>
      </c>
      <c r="AE5" s="168">
        <v>1</v>
      </c>
      <c r="AF5" s="168" t="s">
        <v>22</v>
      </c>
    </row>
    <row r="6" spans="1:32" ht="27" customHeight="1" x14ac:dyDescent="0.15">
      <c r="A6" s="154"/>
      <c r="B6" s="169" t="s">
        <v>692</v>
      </c>
      <c r="C6" s="170">
        <v>2</v>
      </c>
      <c r="D6" s="150">
        <v>4</v>
      </c>
      <c r="E6" s="171">
        <v>8420001014932</v>
      </c>
      <c r="F6" s="169" t="s">
        <v>215</v>
      </c>
      <c r="G6" s="172" t="s">
        <v>442</v>
      </c>
      <c r="H6" s="173">
        <v>20</v>
      </c>
      <c r="I6" s="162">
        <v>2589600</v>
      </c>
      <c r="J6" s="163">
        <v>2701</v>
      </c>
      <c r="K6" s="161">
        <v>294</v>
      </c>
      <c r="L6" s="174">
        <f t="shared" ref="L6:L87" si="0">ROUNDUP(J6/K6,1)</f>
        <v>9.1999999999999993</v>
      </c>
      <c r="M6" s="161">
        <v>12</v>
      </c>
      <c r="N6" s="165">
        <f t="shared" ref="N6:N87" si="1">IF(AND(I6&gt;0,L6&gt;0,M6&gt;0),I6/L6/M6,0)</f>
        <v>23456.521739130436</v>
      </c>
      <c r="O6" s="175"/>
      <c r="P6" s="176"/>
      <c r="Q6" s="233" t="s">
        <v>204</v>
      </c>
      <c r="R6" s="71"/>
      <c r="S6" s="234">
        <v>1</v>
      </c>
      <c r="T6" s="226"/>
      <c r="U6" s="71"/>
      <c r="V6" s="242"/>
      <c r="W6" s="233"/>
      <c r="X6" s="71"/>
      <c r="Y6" s="234"/>
      <c r="Z6" s="248"/>
      <c r="AA6" s="124"/>
      <c r="AB6" s="168">
        <v>2</v>
      </c>
      <c r="AC6" s="77" t="s">
        <v>8</v>
      </c>
      <c r="AE6" s="168">
        <v>2</v>
      </c>
      <c r="AF6" s="168" t="s">
        <v>23</v>
      </c>
    </row>
    <row r="7" spans="1:32" ht="27" customHeight="1" x14ac:dyDescent="0.15">
      <c r="A7" s="154"/>
      <c r="B7" s="169" t="s">
        <v>692</v>
      </c>
      <c r="C7" s="170">
        <v>3</v>
      </c>
      <c r="D7" s="257">
        <v>4</v>
      </c>
      <c r="E7" s="171">
        <v>1420001018452</v>
      </c>
      <c r="F7" s="169" t="s">
        <v>216</v>
      </c>
      <c r="G7" s="172" t="s">
        <v>443</v>
      </c>
      <c r="H7" s="173">
        <v>20</v>
      </c>
      <c r="I7" s="162">
        <v>441350</v>
      </c>
      <c r="J7" s="163">
        <v>1352</v>
      </c>
      <c r="K7" s="161">
        <v>250</v>
      </c>
      <c r="L7" s="174">
        <f t="shared" ref="L7:L24" si="2">ROUNDUP(J7/K7,1)</f>
        <v>5.5</v>
      </c>
      <c r="M7" s="161">
        <v>12</v>
      </c>
      <c r="N7" s="165">
        <f t="shared" ref="N7:N24" si="3">IF(AND(I7&gt;0,L7&gt;0,M7&gt;0),I7/L7/M7,0)</f>
        <v>6687.121212121212</v>
      </c>
      <c r="O7" s="175"/>
      <c r="P7" s="176"/>
      <c r="Q7" s="233"/>
      <c r="R7" s="71"/>
      <c r="S7" s="234"/>
      <c r="T7" s="226"/>
      <c r="U7" s="71"/>
      <c r="V7" s="242"/>
      <c r="W7" s="233"/>
      <c r="X7" s="71"/>
      <c r="Y7" s="234"/>
      <c r="Z7" s="248" t="s">
        <v>204</v>
      </c>
      <c r="AA7" s="124">
        <v>0.125</v>
      </c>
      <c r="AB7" s="168">
        <v>4</v>
      </c>
      <c r="AC7" s="77" t="s">
        <v>21</v>
      </c>
    </row>
    <row r="8" spans="1:32" ht="27" customHeight="1" x14ac:dyDescent="0.15">
      <c r="A8" s="154"/>
      <c r="B8" s="169" t="s">
        <v>692</v>
      </c>
      <c r="C8" s="170">
        <v>4</v>
      </c>
      <c r="D8" s="257">
        <v>5</v>
      </c>
      <c r="E8" s="171" t="s">
        <v>217</v>
      </c>
      <c r="F8" s="169" t="s">
        <v>218</v>
      </c>
      <c r="G8" s="172" t="s">
        <v>444</v>
      </c>
      <c r="H8" s="173">
        <v>10</v>
      </c>
      <c r="I8" s="162">
        <v>1854589</v>
      </c>
      <c r="J8" s="163">
        <v>1786</v>
      </c>
      <c r="K8" s="161">
        <v>309</v>
      </c>
      <c r="L8" s="174">
        <f t="shared" si="2"/>
        <v>5.8</v>
      </c>
      <c r="M8" s="161">
        <v>12</v>
      </c>
      <c r="N8" s="165">
        <f t="shared" si="3"/>
        <v>26646.393678160923</v>
      </c>
      <c r="O8" s="175"/>
      <c r="P8" s="176"/>
      <c r="Q8" s="235" t="s">
        <v>204</v>
      </c>
      <c r="R8" s="72"/>
      <c r="S8" s="234"/>
      <c r="T8" s="227"/>
      <c r="U8" s="72"/>
      <c r="V8" s="242"/>
      <c r="W8" s="235"/>
      <c r="X8" s="72"/>
      <c r="Y8" s="234"/>
      <c r="Z8" s="247"/>
      <c r="AA8" s="124"/>
      <c r="AB8" s="168">
        <v>5</v>
      </c>
      <c r="AC8" s="77" t="s">
        <v>11</v>
      </c>
    </row>
    <row r="9" spans="1:32" ht="27" customHeight="1" x14ac:dyDescent="0.15">
      <c r="A9" s="154"/>
      <c r="B9" s="169" t="s">
        <v>692</v>
      </c>
      <c r="C9" s="170">
        <v>5</v>
      </c>
      <c r="D9" s="257">
        <v>5</v>
      </c>
      <c r="E9" s="171">
        <v>3420005002327</v>
      </c>
      <c r="F9" s="169" t="s">
        <v>219</v>
      </c>
      <c r="G9" s="172" t="s">
        <v>445</v>
      </c>
      <c r="H9" s="173">
        <v>20</v>
      </c>
      <c r="I9" s="162">
        <v>5263238</v>
      </c>
      <c r="J9" s="163">
        <v>2706</v>
      </c>
      <c r="K9" s="161">
        <v>366</v>
      </c>
      <c r="L9" s="174">
        <f t="shared" si="2"/>
        <v>7.3999999999999995</v>
      </c>
      <c r="M9" s="161">
        <v>12</v>
      </c>
      <c r="N9" s="165">
        <f t="shared" si="3"/>
        <v>59270.698198198203</v>
      </c>
      <c r="O9" s="175"/>
      <c r="P9" s="176"/>
      <c r="Q9" s="233"/>
      <c r="R9" s="71"/>
      <c r="S9" s="234"/>
      <c r="T9" s="226"/>
      <c r="U9" s="71"/>
      <c r="V9" s="242"/>
      <c r="W9" s="233"/>
      <c r="X9" s="71"/>
      <c r="Y9" s="234"/>
      <c r="Z9" s="248"/>
      <c r="AA9" s="124"/>
      <c r="AB9" s="168">
        <v>6</v>
      </c>
      <c r="AC9" s="77" t="s">
        <v>10</v>
      </c>
    </row>
    <row r="10" spans="1:32" ht="27" customHeight="1" x14ac:dyDescent="0.15">
      <c r="A10" s="154"/>
      <c r="B10" s="169" t="s">
        <v>692</v>
      </c>
      <c r="C10" s="170">
        <v>6</v>
      </c>
      <c r="D10" s="257">
        <v>5</v>
      </c>
      <c r="E10" s="171" t="s">
        <v>220</v>
      </c>
      <c r="F10" s="169" t="s">
        <v>221</v>
      </c>
      <c r="G10" s="172" t="s">
        <v>446</v>
      </c>
      <c r="H10" s="173">
        <v>20</v>
      </c>
      <c r="I10" s="177">
        <v>2671430</v>
      </c>
      <c r="J10" s="178">
        <v>3200</v>
      </c>
      <c r="K10" s="173">
        <v>257</v>
      </c>
      <c r="L10" s="174">
        <f t="shared" si="2"/>
        <v>12.5</v>
      </c>
      <c r="M10" s="161">
        <v>12</v>
      </c>
      <c r="N10" s="165">
        <f t="shared" si="3"/>
        <v>17809.533333333333</v>
      </c>
      <c r="O10" s="175"/>
      <c r="P10" s="176"/>
      <c r="Q10" s="235" t="s">
        <v>204</v>
      </c>
      <c r="R10" s="72"/>
      <c r="S10" s="234">
        <v>0.02</v>
      </c>
      <c r="T10" s="227"/>
      <c r="U10" s="72"/>
      <c r="V10" s="242"/>
      <c r="W10" s="235"/>
      <c r="X10" s="72"/>
      <c r="Y10" s="234"/>
      <c r="Z10" s="247"/>
      <c r="AA10" s="124"/>
      <c r="AB10" s="168"/>
      <c r="AC10" s="77"/>
    </row>
    <row r="11" spans="1:32" ht="27" customHeight="1" x14ac:dyDescent="0.15">
      <c r="A11" s="154"/>
      <c r="B11" s="169" t="s">
        <v>692</v>
      </c>
      <c r="C11" s="170">
        <v>7</v>
      </c>
      <c r="D11" s="257">
        <v>4</v>
      </c>
      <c r="E11" s="179">
        <v>3420001016826</v>
      </c>
      <c r="F11" s="169" t="s">
        <v>222</v>
      </c>
      <c r="G11" s="172" t="s">
        <v>447</v>
      </c>
      <c r="H11" s="173">
        <v>20</v>
      </c>
      <c r="I11" s="177">
        <v>4207762</v>
      </c>
      <c r="J11" s="178">
        <v>4373</v>
      </c>
      <c r="K11" s="173">
        <v>270</v>
      </c>
      <c r="L11" s="174">
        <f t="shared" si="2"/>
        <v>16.200000000000003</v>
      </c>
      <c r="M11" s="161">
        <v>12</v>
      </c>
      <c r="N11" s="165">
        <f t="shared" si="3"/>
        <v>21644.866255144028</v>
      </c>
      <c r="O11" s="175"/>
      <c r="P11" s="176"/>
      <c r="Q11" s="233" t="s">
        <v>204</v>
      </c>
      <c r="R11" s="71"/>
      <c r="S11" s="234">
        <v>0.34</v>
      </c>
      <c r="T11" s="226"/>
      <c r="U11" s="71"/>
      <c r="V11" s="242"/>
      <c r="W11" s="233"/>
      <c r="X11" s="71"/>
      <c r="Y11" s="234"/>
      <c r="Z11" s="248" t="s">
        <v>204</v>
      </c>
      <c r="AA11" s="124">
        <v>0.24</v>
      </c>
      <c r="AB11" s="168"/>
      <c r="AC11" s="77"/>
    </row>
    <row r="12" spans="1:32" ht="27" customHeight="1" x14ac:dyDescent="0.15">
      <c r="A12" s="154"/>
      <c r="B12" s="169" t="s">
        <v>692</v>
      </c>
      <c r="C12" s="170">
        <v>8</v>
      </c>
      <c r="D12" s="257">
        <v>5</v>
      </c>
      <c r="E12" s="171" t="s">
        <v>223</v>
      </c>
      <c r="F12" s="169" t="s">
        <v>224</v>
      </c>
      <c r="G12" s="172" t="s">
        <v>448</v>
      </c>
      <c r="H12" s="173">
        <v>20</v>
      </c>
      <c r="I12" s="177">
        <v>3922750</v>
      </c>
      <c r="J12" s="178">
        <v>4363</v>
      </c>
      <c r="K12" s="173">
        <v>249</v>
      </c>
      <c r="L12" s="174">
        <f t="shared" si="2"/>
        <v>17.600000000000001</v>
      </c>
      <c r="M12" s="161">
        <v>12</v>
      </c>
      <c r="N12" s="165">
        <f t="shared" si="3"/>
        <v>18573.626893939392</v>
      </c>
      <c r="O12" s="175"/>
      <c r="P12" s="176"/>
      <c r="Q12" s="235" t="s">
        <v>204</v>
      </c>
      <c r="R12" s="72"/>
      <c r="S12" s="234">
        <v>0.115</v>
      </c>
      <c r="T12" s="227"/>
      <c r="U12" s="72"/>
      <c r="V12" s="242"/>
      <c r="W12" s="235"/>
      <c r="X12" s="72"/>
      <c r="Y12" s="234"/>
      <c r="Z12" s="247"/>
      <c r="AA12" s="124"/>
      <c r="AB12" s="168"/>
      <c r="AC12" s="77"/>
    </row>
    <row r="13" spans="1:32" ht="27" customHeight="1" x14ac:dyDescent="0.15">
      <c r="A13" s="154"/>
      <c r="B13" s="169" t="s">
        <v>692</v>
      </c>
      <c r="C13" s="170">
        <v>9</v>
      </c>
      <c r="D13" s="257">
        <v>4</v>
      </c>
      <c r="E13" s="171">
        <v>4420001014580</v>
      </c>
      <c r="F13" s="169" t="s">
        <v>225</v>
      </c>
      <c r="G13" s="172" t="s">
        <v>80</v>
      </c>
      <c r="H13" s="173">
        <v>10</v>
      </c>
      <c r="I13" s="177">
        <v>1334870</v>
      </c>
      <c r="J13" s="178">
        <v>1563</v>
      </c>
      <c r="K13" s="173">
        <v>262</v>
      </c>
      <c r="L13" s="174">
        <f t="shared" si="2"/>
        <v>6</v>
      </c>
      <c r="M13" s="161">
        <v>12</v>
      </c>
      <c r="N13" s="165">
        <f t="shared" si="3"/>
        <v>18539.861111111113</v>
      </c>
      <c r="O13" s="175"/>
      <c r="P13" s="176"/>
      <c r="Q13" s="233" t="s">
        <v>204</v>
      </c>
      <c r="R13" s="71" t="s">
        <v>204</v>
      </c>
      <c r="S13" s="234">
        <v>0.2</v>
      </c>
      <c r="T13" s="226"/>
      <c r="U13" s="71"/>
      <c r="V13" s="242"/>
      <c r="W13" s="233"/>
      <c r="X13" s="71"/>
      <c r="Y13" s="234"/>
      <c r="Z13" s="248" t="s">
        <v>204</v>
      </c>
      <c r="AA13" s="124">
        <v>0.1</v>
      </c>
    </row>
    <row r="14" spans="1:32" ht="27" customHeight="1" x14ac:dyDescent="0.15">
      <c r="A14" s="154"/>
      <c r="B14" s="169" t="s">
        <v>692</v>
      </c>
      <c r="C14" s="170">
        <v>10</v>
      </c>
      <c r="D14" s="257">
        <v>2</v>
      </c>
      <c r="E14" s="171">
        <v>7420005006043</v>
      </c>
      <c r="F14" s="169" t="s">
        <v>226</v>
      </c>
      <c r="G14" s="172" t="s">
        <v>449</v>
      </c>
      <c r="H14" s="173">
        <v>40</v>
      </c>
      <c r="I14" s="177">
        <v>16633472</v>
      </c>
      <c r="J14" s="178">
        <v>7846</v>
      </c>
      <c r="K14" s="173">
        <v>252</v>
      </c>
      <c r="L14" s="174">
        <f t="shared" si="2"/>
        <v>31.200000000000003</v>
      </c>
      <c r="M14" s="161">
        <v>12</v>
      </c>
      <c r="N14" s="165">
        <f t="shared" si="3"/>
        <v>44427.00854700854</v>
      </c>
      <c r="O14" s="175"/>
      <c r="P14" s="176"/>
      <c r="Q14" s="235"/>
      <c r="R14" s="72"/>
      <c r="S14" s="234"/>
      <c r="T14" s="227"/>
      <c r="U14" s="72"/>
      <c r="V14" s="242"/>
      <c r="W14" s="235"/>
      <c r="X14" s="72"/>
      <c r="Y14" s="234"/>
      <c r="Z14" s="247"/>
      <c r="AA14" s="124"/>
    </row>
    <row r="15" spans="1:32" ht="27" customHeight="1" x14ac:dyDescent="0.15">
      <c r="A15" s="154"/>
      <c r="B15" s="169" t="s">
        <v>692</v>
      </c>
      <c r="C15" s="170">
        <v>11</v>
      </c>
      <c r="D15" s="257">
        <v>4</v>
      </c>
      <c r="E15" s="171">
        <v>6420001014298</v>
      </c>
      <c r="F15" s="169" t="s">
        <v>81</v>
      </c>
      <c r="G15" s="172" t="s">
        <v>82</v>
      </c>
      <c r="H15" s="173">
        <v>10</v>
      </c>
      <c r="I15" s="177">
        <v>3889988</v>
      </c>
      <c r="J15" s="178">
        <v>1294</v>
      </c>
      <c r="K15" s="173">
        <v>218</v>
      </c>
      <c r="L15" s="174">
        <f t="shared" si="2"/>
        <v>6</v>
      </c>
      <c r="M15" s="161">
        <v>10</v>
      </c>
      <c r="N15" s="165">
        <f t="shared" si="3"/>
        <v>64833.133333333339</v>
      </c>
      <c r="O15" s="175" t="s">
        <v>204</v>
      </c>
      <c r="P15" s="176"/>
      <c r="Q15" s="235"/>
      <c r="R15" s="72"/>
      <c r="S15" s="234"/>
      <c r="T15" s="227"/>
      <c r="U15" s="72"/>
      <c r="V15" s="242"/>
      <c r="W15" s="235"/>
      <c r="X15" s="72"/>
      <c r="Y15" s="234"/>
      <c r="Z15" s="247" t="s">
        <v>204</v>
      </c>
      <c r="AA15" s="124">
        <v>7.0000000000000007E-2</v>
      </c>
    </row>
    <row r="16" spans="1:32" ht="27" customHeight="1" x14ac:dyDescent="0.15">
      <c r="A16" s="154"/>
      <c r="B16" s="169" t="s">
        <v>692</v>
      </c>
      <c r="C16" s="170">
        <v>12</v>
      </c>
      <c r="D16" s="257">
        <v>1</v>
      </c>
      <c r="E16" s="171" t="s">
        <v>227</v>
      </c>
      <c r="F16" s="169" t="s">
        <v>228</v>
      </c>
      <c r="G16" s="172" t="s">
        <v>450</v>
      </c>
      <c r="H16" s="173">
        <v>10</v>
      </c>
      <c r="I16" s="177">
        <v>1904050</v>
      </c>
      <c r="J16" s="178">
        <v>1747</v>
      </c>
      <c r="K16" s="173">
        <v>257</v>
      </c>
      <c r="L16" s="174">
        <f t="shared" si="2"/>
        <v>6.8</v>
      </c>
      <c r="M16" s="161">
        <v>12</v>
      </c>
      <c r="N16" s="165">
        <f t="shared" si="3"/>
        <v>23333.946078431374</v>
      </c>
      <c r="O16" s="175"/>
      <c r="P16" s="176"/>
      <c r="Q16" s="233"/>
      <c r="R16" s="71"/>
      <c r="S16" s="234"/>
      <c r="T16" s="226"/>
      <c r="U16" s="71"/>
      <c r="V16" s="242"/>
      <c r="W16" s="233"/>
      <c r="X16" s="71"/>
      <c r="Y16" s="234"/>
      <c r="Z16" s="248"/>
      <c r="AA16" s="124"/>
    </row>
    <row r="17" spans="1:29" ht="27" customHeight="1" x14ac:dyDescent="0.15">
      <c r="A17" s="154"/>
      <c r="B17" s="169" t="s">
        <v>692</v>
      </c>
      <c r="C17" s="170">
        <v>13</v>
      </c>
      <c r="D17" s="257">
        <v>4</v>
      </c>
      <c r="E17" s="171">
        <v>8420001012746</v>
      </c>
      <c r="F17" s="169" t="s">
        <v>229</v>
      </c>
      <c r="G17" s="172" t="s">
        <v>451</v>
      </c>
      <c r="H17" s="173">
        <v>35</v>
      </c>
      <c r="I17" s="177">
        <v>2726982</v>
      </c>
      <c r="J17" s="178">
        <v>5538</v>
      </c>
      <c r="K17" s="173">
        <v>258</v>
      </c>
      <c r="L17" s="174">
        <f t="shared" si="2"/>
        <v>21.5</v>
      </c>
      <c r="M17" s="161">
        <v>12</v>
      </c>
      <c r="N17" s="165">
        <f t="shared" si="3"/>
        <v>10569.697674418605</v>
      </c>
      <c r="O17" s="175"/>
      <c r="P17" s="176"/>
      <c r="Q17" s="235" t="s">
        <v>204</v>
      </c>
      <c r="R17" s="72"/>
      <c r="S17" s="234">
        <v>0.05</v>
      </c>
      <c r="T17" s="227"/>
      <c r="U17" s="72"/>
      <c r="V17" s="242"/>
      <c r="W17" s="235"/>
      <c r="X17" s="72"/>
      <c r="Y17" s="234"/>
      <c r="Z17" s="247"/>
      <c r="AA17" s="124"/>
    </row>
    <row r="18" spans="1:29" ht="27" customHeight="1" x14ac:dyDescent="0.15">
      <c r="A18" s="154"/>
      <c r="B18" s="169" t="s">
        <v>692</v>
      </c>
      <c r="C18" s="170">
        <v>14</v>
      </c>
      <c r="D18" s="257">
        <v>2</v>
      </c>
      <c r="E18" s="171">
        <v>5420005006053</v>
      </c>
      <c r="F18" s="169" t="s">
        <v>230</v>
      </c>
      <c r="G18" s="172" t="s">
        <v>452</v>
      </c>
      <c r="H18" s="173">
        <v>20</v>
      </c>
      <c r="I18" s="177">
        <v>5428640</v>
      </c>
      <c r="J18" s="178">
        <v>5940</v>
      </c>
      <c r="K18" s="173">
        <v>268</v>
      </c>
      <c r="L18" s="174">
        <f t="shared" si="2"/>
        <v>22.200000000000003</v>
      </c>
      <c r="M18" s="161">
        <v>12</v>
      </c>
      <c r="N18" s="165">
        <f t="shared" si="3"/>
        <v>20377.777777777777</v>
      </c>
      <c r="O18" s="175"/>
      <c r="P18" s="176"/>
      <c r="Q18" s="233" t="s">
        <v>204</v>
      </c>
      <c r="R18" s="71"/>
      <c r="S18" s="234">
        <v>0.99</v>
      </c>
      <c r="T18" s="226"/>
      <c r="U18" s="71"/>
      <c r="V18" s="242"/>
      <c r="W18" s="233"/>
      <c r="X18" s="71"/>
      <c r="Y18" s="234"/>
      <c r="Z18" s="248"/>
      <c r="AA18" s="124"/>
    </row>
    <row r="19" spans="1:29" ht="27" customHeight="1" x14ac:dyDescent="0.15">
      <c r="A19" s="154"/>
      <c r="B19" s="169" t="s">
        <v>692</v>
      </c>
      <c r="C19" s="170">
        <v>15</v>
      </c>
      <c r="D19" s="257">
        <v>2</v>
      </c>
      <c r="E19" s="171">
        <v>3420005004926</v>
      </c>
      <c r="F19" s="169" t="s">
        <v>83</v>
      </c>
      <c r="G19" s="172" t="s">
        <v>84</v>
      </c>
      <c r="H19" s="173">
        <v>40</v>
      </c>
      <c r="I19" s="177">
        <v>10112075</v>
      </c>
      <c r="J19" s="178">
        <v>10115</v>
      </c>
      <c r="K19" s="173">
        <v>268</v>
      </c>
      <c r="L19" s="174">
        <f t="shared" si="2"/>
        <v>37.800000000000004</v>
      </c>
      <c r="M19" s="161">
        <v>12</v>
      </c>
      <c r="N19" s="165">
        <f t="shared" si="3"/>
        <v>22292.934303350969</v>
      </c>
      <c r="O19" s="175"/>
      <c r="P19" s="176"/>
      <c r="Q19" s="235"/>
      <c r="R19" s="72"/>
      <c r="S19" s="234"/>
      <c r="T19" s="227"/>
      <c r="U19" s="72"/>
      <c r="V19" s="242"/>
      <c r="W19" s="235"/>
      <c r="X19" s="72"/>
      <c r="Y19" s="234"/>
      <c r="Z19" s="247"/>
      <c r="AA19" s="124"/>
    </row>
    <row r="20" spans="1:29" ht="27" customHeight="1" x14ac:dyDescent="0.15">
      <c r="A20" s="154"/>
      <c r="B20" s="169" t="s">
        <v>692</v>
      </c>
      <c r="C20" s="170">
        <v>16</v>
      </c>
      <c r="D20" s="257">
        <v>4</v>
      </c>
      <c r="E20" s="171">
        <v>7420001013836</v>
      </c>
      <c r="F20" s="169" t="s">
        <v>231</v>
      </c>
      <c r="G20" s="172" t="s">
        <v>453</v>
      </c>
      <c r="H20" s="173">
        <v>20</v>
      </c>
      <c r="I20" s="177">
        <v>4448386</v>
      </c>
      <c r="J20" s="178">
        <v>4766</v>
      </c>
      <c r="K20" s="173">
        <v>269</v>
      </c>
      <c r="L20" s="174">
        <f t="shared" si="2"/>
        <v>17.8</v>
      </c>
      <c r="M20" s="161">
        <v>12</v>
      </c>
      <c r="N20" s="165">
        <f t="shared" si="3"/>
        <v>20825.77715355805</v>
      </c>
      <c r="O20" s="175"/>
      <c r="P20" s="176"/>
      <c r="Q20" s="233" t="s">
        <v>204</v>
      </c>
      <c r="R20" s="71"/>
      <c r="S20" s="236">
        <v>0.153</v>
      </c>
      <c r="T20" s="226"/>
      <c r="U20" s="71"/>
      <c r="V20" s="243"/>
      <c r="W20" s="233" t="s">
        <v>204</v>
      </c>
      <c r="X20" s="71"/>
      <c r="Y20" s="236">
        <v>0.17899999999999999</v>
      </c>
      <c r="Z20" s="248" t="s">
        <v>204</v>
      </c>
      <c r="AA20" s="124">
        <v>1E-3</v>
      </c>
    </row>
    <row r="21" spans="1:29" ht="27" customHeight="1" x14ac:dyDescent="0.15">
      <c r="A21" s="154"/>
      <c r="B21" s="169" t="s">
        <v>692</v>
      </c>
      <c r="C21" s="170">
        <v>17</v>
      </c>
      <c r="D21" s="257">
        <v>2</v>
      </c>
      <c r="E21" s="171">
        <v>1420005005777</v>
      </c>
      <c r="F21" s="169" t="s">
        <v>232</v>
      </c>
      <c r="G21" s="172" t="s">
        <v>454</v>
      </c>
      <c r="H21" s="173">
        <v>20</v>
      </c>
      <c r="I21" s="177">
        <v>3812175</v>
      </c>
      <c r="J21" s="178">
        <v>4933</v>
      </c>
      <c r="K21" s="173">
        <v>259</v>
      </c>
      <c r="L21" s="174">
        <f t="shared" si="2"/>
        <v>19.100000000000001</v>
      </c>
      <c r="M21" s="161">
        <v>12</v>
      </c>
      <c r="N21" s="165">
        <f t="shared" si="3"/>
        <v>16632.52617801047</v>
      </c>
      <c r="O21" s="175"/>
      <c r="P21" s="176"/>
      <c r="Q21" s="235"/>
      <c r="R21" s="72"/>
      <c r="S21" s="234"/>
      <c r="T21" s="227"/>
      <c r="U21" s="72"/>
      <c r="V21" s="242"/>
      <c r="W21" s="235"/>
      <c r="X21" s="72"/>
      <c r="Y21" s="234"/>
      <c r="Z21" s="247"/>
      <c r="AA21" s="124"/>
    </row>
    <row r="22" spans="1:29" ht="27" customHeight="1" x14ac:dyDescent="0.15">
      <c r="A22" s="154"/>
      <c r="B22" s="169" t="s">
        <v>692</v>
      </c>
      <c r="C22" s="170">
        <v>18</v>
      </c>
      <c r="D22" s="257">
        <v>2</v>
      </c>
      <c r="E22" s="171">
        <v>5420005006053</v>
      </c>
      <c r="F22" s="169" t="s">
        <v>233</v>
      </c>
      <c r="G22" s="172" t="s">
        <v>455</v>
      </c>
      <c r="H22" s="173">
        <v>20</v>
      </c>
      <c r="I22" s="177">
        <v>4901199</v>
      </c>
      <c r="J22" s="178">
        <v>4686</v>
      </c>
      <c r="K22" s="173">
        <v>236</v>
      </c>
      <c r="L22" s="174">
        <f t="shared" si="2"/>
        <v>19.900000000000002</v>
      </c>
      <c r="M22" s="161">
        <v>12</v>
      </c>
      <c r="N22" s="165">
        <f t="shared" si="3"/>
        <v>20524.283919597987</v>
      </c>
      <c r="O22" s="175"/>
      <c r="P22" s="176"/>
      <c r="Q22" s="233"/>
      <c r="R22" s="71"/>
      <c r="S22" s="234"/>
      <c r="T22" s="226"/>
      <c r="U22" s="71"/>
      <c r="V22" s="242"/>
      <c r="W22" s="233"/>
      <c r="X22" s="71"/>
      <c r="Y22" s="234"/>
      <c r="Z22" s="248"/>
      <c r="AA22" s="124"/>
    </row>
    <row r="23" spans="1:29" ht="27" customHeight="1" x14ac:dyDescent="0.15">
      <c r="A23" s="154"/>
      <c r="B23" s="169" t="s">
        <v>692</v>
      </c>
      <c r="C23" s="170">
        <v>19</v>
      </c>
      <c r="D23" s="257">
        <v>4</v>
      </c>
      <c r="E23" s="171">
        <v>74200020055155</v>
      </c>
      <c r="F23" s="169" t="s">
        <v>234</v>
      </c>
      <c r="G23" s="172" t="s">
        <v>456</v>
      </c>
      <c r="H23" s="173">
        <v>10</v>
      </c>
      <c r="I23" s="177">
        <v>1549375</v>
      </c>
      <c r="J23" s="178">
        <v>2598</v>
      </c>
      <c r="K23" s="173">
        <v>310</v>
      </c>
      <c r="L23" s="174">
        <f t="shared" si="2"/>
        <v>8.4</v>
      </c>
      <c r="M23" s="161">
        <v>12</v>
      </c>
      <c r="N23" s="165">
        <f t="shared" si="3"/>
        <v>15370.78373015873</v>
      </c>
      <c r="O23" s="175"/>
      <c r="P23" s="176"/>
      <c r="Q23" s="235"/>
      <c r="R23" s="72"/>
      <c r="S23" s="234"/>
      <c r="T23" s="227"/>
      <c r="U23" s="72"/>
      <c r="V23" s="242"/>
      <c r="W23" s="235"/>
      <c r="X23" s="72"/>
      <c r="Y23" s="234"/>
      <c r="Z23" s="247"/>
      <c r="AA23" s="124"/>
    </row>
    <row r="24" spans="1:29" ht="27" customHeight="1" x14ac:dyDescent="0.15">
      <c r="A24" s="154"/>
      <c r="B24" s="169" t="s">
        <v>692</v>
      </c>
      <c r="C24" s="170">
        <v>20</v>
      </c>
      <c r="D24" s="257">
        <v>4</v>
      </c>
      <c r="E24" s="171">
        <v>420001016242</v>
      </c>
      <c r="F24" s="169" t="s">
        <v>235</v>
      </c>
      <c r="G24" s="172" t="s">
        <v>457</v>
      </c>
      <c r="H24" s="173">
        <v>20</v>
      </c>
      <c r="I24" s="177">
        <v>1988050</v>
      </c>
      <c r="J24" s="178">
        <v>1902</v>
      </c>
      <c r="K24" s="173">
        <v>266</v>
      </c>
      <c r="L24" s="174">
        <f t="shared" si="2"/>
        <v>7.1999999999999993</v>
      </c>
      <c r="M24" s="161">
        <v>12</v>
      </c>
      <c r="N24" s="165">
        <f t="shared" si="3"/>
        <v>23009.837962962964</v>
      </c>
      <c r="O24" s="175"/>
      <c r="P24" s="176"/>
      <c r="Q24" s="233"/>
      <c r="R24" s="71"/>
      <c r="S24" s="234"/>
      <c r="T24" s="226"/>
      <c r="U24" s="71"/>
      <c r="V24" s="242"/>
      <c r="W24" s="233"/>
      <c r="X24" s="71"/>
      <c r="Y24" s="234"/>
      <c r="Z24" s="248"/>
      <c r="AA24" s="124"/>
    </row>
    <row r="25" spans="1:29" ht="27" customHeight="1" x14ac:dyDescent="0.15">
      <c r="A25" s="154"/>
      <c r="B25" s="169" t="s">
        <v>692</v>
      </c>
      <c r="C25" s="170">
        <v>21</v>
      </c>
      <c r="D25" s="150">
        <v>4</v>
      </c>
      <c r="E25" s="171">
        <v>5420001016568</v>
      </c>
      <c r="F25" s="169" t="s">
        <v>236</v>
      </c>
      <c r="G25" s="172" t="s">
        <v>458</v>
      </c>
      <c r="H25" s="173">
        <v>20</v>
      </c>
      <c r="I25" s="162">
        <v>5872465</v>
      </c>
      <c r="J25" s="163">
        <v>5472</v>
      </c>
      <c r="K25" s="161">
        <v>287</v>
      </c>
      <c r="L25" s="174">
        <f t="shared" si="0"/>
        <v>19.100000000000001</v>
      </c>
      <c r="M25" s="161">
        <v>12</v>
      </c>
      <c r="N25" s="165">
        <f t="shared" si="1"/>
        <v>25621.575043630015</v>
      </c>
      <c r="O25" s="175"/>
      <c r="P25" s="176"/>
      <c r="Q25" s="235" t="s">
        <v>204</v>
      </c>
      <c r="R25" s="72" t="s">
        <v>204</v>
      </c>
      <c r="S25" s="234">
        <v>0.75</v>
      </c>
      <c r="T25" s="227"/>
      <c r="U25" s="72"/>
      <c r="V25" s="242"/>
      <c r="W25" s="235"/>
      <c r="X25" s="72"/>
      <c r="Y25" s="234"/>
      <c r="Z25" s="247"/>
      <c r="AA25" s="124"/>
      <c r="AB25" s="168">
        <v>3</v>
      </c>
      <c r="AC25" s="77" t="s">
        <v>9</v>
      </c>
    </row>
    <row r="26" spans="1:29" ht="27" customHeight="1" x14ac:dyDescent="0.15">
      <c r="A26" s="154"/>
      <c r="B26" s="169" t="s">
        <v>692</v>
      </c>
      <c r="C26" s="170">
        <v>22</v>
      </c>
      <c r="D26" s="150">
        <v>2</v>
      </c>
      <c r="E26" s="171">
        <v>6420005004361</v>
      </c>
      <c r="F26" s="169" t="s">
        <v>237</v>
      </c>
      <c r="G26" s="172" t="s">
        <v>459</v>
      </c>
      <c r="H26" s="173">
        <v>20</v>
      </c>
      <c r="I26" s="162">
        <v>2683589</v>
      </c>
      <c r="J26" s="163">
        <v>3597</v>
      </c>
      <c r="K26" s="161">
        <v>239</v>
      </c>
      <c r="L26" s="174">
        <f t="shared" si="0"/>
        <v>15.1</v>
      </c>
      <c r="M26" s="161">
        <v>12</v>
      </c>
      <c r="N26" s="165">
        <f t="shared" si="1"/>
        <v>14810.093818984547</v>
      </c>
      <c r="O26" s="175"/>
      <c r="P26" s="176"/>
      <c r="Q26" s="233"/>
      <c r="R26" s="71"/>
      <c r="S26" s="234"/>
      <c r="T26" s="226"/>
      <c r="U26" s="71"/>
      <c r="V26" s="242"/>
      <c r="W26" s="233"/>
      <c r="X26" s="71"/>
      <c r="Y26" s="234"/>
      <c r="Z26" s="248"/>
      <c r="AA26" s="124"/>
      <c r="AB26" s="168">
        <v>4</v>
      </c>
      <c r="AC26" s="77" t="s">
        <v>21</v>
      </c>
    </row>
    <row r="27" spans="1:29" ht="27" customHeight="1" x14ac:dyDescent="0.15">
      <c r="A27" s="154"/>
      <c r="B27" s="169" t="s">
        <v>692</v>
      </c>
      <c r="C27" s="170">
        <v>23</v>
      </c>
      <c r="D27" s="150">
        <v>5</v>
      </c>
      <c r="E27" s="171">
        <v>6420005006589</v>
      </c>
      <c r="F27" s="169" t="s">
        <v>238</v>
      </c>
      <c r="G27" s="172" t="s">
        <v>460</v>
      </c>
      <c r="H27" s="173">
        <v>20</v>
      </c>
      <c r="I27" s="162">
        <v>6470370</v>
      </c>
      <c r="J27" s="163">
        <v>4267</v>
      </c>
      <c r="K27" s="161">
        <v>262</v>
      </c>
      <c r="L27" s="174">
        <f t="shared" si="0"/>
        <v>16.3</v>
      </c>
      <c r="M27" s="161">
        <v>12</v>
      </c>
      <c r="N27" s="165">
        <f t="shared" si="1"/>
        <v>33079.601226993866</v>
      </c>
      <c r="O27" s="175"/>
      <c r="P27" s="176"/>
      <c r="Q27" s="235" t="s">
        <v>204</v>
      </c>
      <c r="R27" s="72"/>
      <c r="S27" s="234">
        <v>0.26</v>
      </c>
      <c r="T27" s="227"/>
      <c r="U27" s="72"/>
      <c r="V27" s="242"/>
      <c r="W27" s="235"/>
      <c r="X27" s="72"/>
      <c r="Y27" s="234"/>
      <c r="Z27" s="247"/>
      <c r="AA27" s="124"/>
      <c r="AB27" s="168">
        <v>5</v>
      </c>
      <c r="AC27" s="77" t="s">
        <v>11</v>
      </c>
    </row>
    <row r="28" spans="1:29" ht="27" customHeight="1" x14ac:dyDescent="0.15">
      <c r="A28" s="154"/>
      <c r="B28" s="169" t="s">
        <v>692</v>
      </c>
      <c r="C28" s="170">
        <v>24</v>
      </c>
      <c r="D28" s="150">
        <v>2</v>
      </c>
      <c r="E28" s="171">
        <v>7420005003263</v>
      </c>
      <c r="F28" s="169" t="s">
        <v>239</v>
      </c>
      <c r="G28" s="172" t="s">
        <v>461</v>
      </c>
      <c r="H28" s="173">
        <v>20</v>
      </c>
      <c r="I28" s="162">
        <v>609950</v>
      </c>
      <c r="J28" s="163">
        <v>2996</v>
      </c>
      <c r="K28" s="161">
        <v>244</v>
      </c>
      <c r="L28" s="174">
        <f t="shared" si="0"/>
        <v>12.299999999999999</v>
      </c>
      <c r="M28" s="161">
        <v>12</v>
      </c>
      <c r="N28" s="165">
        <f t="shared" si="1"/>
        <v>4132.4525745257461</v>
      </c>
      <c r="O28" s="175"/>
      <c r="P28" s="176"/>
      <c r="Q28" s="233"/>
      <c r="R28" s="71"/>
      <c r="S28" s="234"/>
      <c r="T28" s="226"/>
      <c r="U28" s="71"/>
      <c r="V28" s="242"/>
      <c r="W28" s="233"/>
      <c r="X28" s="71"/>
      <c r="Y28" s="234"/>
      <c r="Z28" s="248"/>
      <c r="AA28" s="124"/>
      <c r="AB28" s="168">
        <v>6</v>
      </c>
      <c r="AC28" s="77" t="s">
        <v>10</v>
      </c>
    </row>
    <row r="29" spans="1:29" ht="27" customHeight="1" x14ac:dyDescent="0.15">
      <c r="A29" s="154"/>
      <c r="B29" s="169" t="s">
        <v>692</v>
      </c>
      <c r="C29" s="170">
        <v>25</v>
      </c>
      <c r="D29" s="150">
        <v>2</v>
      </c>
      <c r="E29" s="171">
        <v>74200050003263</v>
      </c>
      <c r="F29" s="169" t="s">
        <v>239</v>
      </c>
      <c r="G29" s="172" t="s">
        <v>462</v>
      </c>
      <c r="H29" s="173">
        <v>20</v>
      </c>
      <c r="I29" s="177">
        <v>469850</v>
      </c>
      <c r="J29" s="178">
        <v>2617</v>
      </c>
      <c r="K29" s="173">
        <v>249</v>
      </c>
      <c r="L29" s="174">
        <f t="shared" si="0"/>
        <v>10.6</v>
      </c>
      <c r="M29" s="161">
        <v>12</v>
      </c>
      <c r="N29" s="165">
        <f t="shared" si="1"/>
        <v>3693.7893081761008</v>
      </c>
      <c r="O29" s="175"/>
      <c r="P29" s="176"/>
      <c r="Q29" s="235"/>
      <c r="R29" s="72"/>
      <c r="S29" s="234"/>
      <c r="T29" s="227"/>
      <c r="U29" s="72"/>
      <c r="V29" s="242"/>
      <c r="W29" s="235"/>
      <c r="X29" s="72"/>
      <c r="Y29" s="234"/>
      <c r="Z29" s="247"/>
      <c r="AA29" s="124"/>
      <c r="AB29" s="168"/>
      <c r="AC29" s="77"/>
    </row>
    <row r="30" spans="1:29" ht="27" customHeight="1" x14ac:dyDescent="0.15">
      <c r="A30" s="154"/>
      <c r="B30" s="169" t="s">
        <v>692</v>
      </c>
      <c r="C30" s="170">
        <v>26</v>
      </c>
      <c r="D30" s="150">
        <v>4</v>
      </c>
      <c r="E30" s="179" t="s">
        <v>240</v>
      </c>
      <c r="F30" s="169" t="s">
        <v>241</v>
      </c>
      <c r="G30" s="172" t="s">
        <v>463</v>
      </c>
      <c r="H30" s="173">
        <v>20</v>
      </c>
      <c r="I30" s="177">
        <v>1532342</v>
      </c>
      <c r="J30" s="178">
        <v>3619</v>
      </c>
      <c r="K30" s="173">
        <v>258</v>
      </c>
      <c r="L30" s="174">
        <f t="shared" si="0"/>
        <v>14.1</v>
      </c>
      <c r="M30" s="161">
        <v>12</v>
      </c>
      <c r="N30" s="165">
        <f t="shared" si="1"/>
        <v>9056.3947990543729</v>
      </c>
      <c r="O30" s="175"/>
      <c r="P30" s="176"/>
      <c r="Q30" s="233"/>
      <c r="R30" s="71"/>
      <c r="S30" s="234"/>
      <c r="T30" s="226"/>
      <c r="U30" s="71"/>
      <c r="V30" s="242"/>
      <c r="W30" s="233"/>
      <c r="X30" s="71"/>
      <c r="Y30" s="234"/>
      <c r="Z30" s="248"/>
      <c r="AA30" s="124"/>
      <c r="AB30" s="168"/>
      <c r="AC30" s="77"/>
    </row>
    <row r="31" spans="1:29" ht="27" customHeight="1" x14ac:dyDescent="0.15">
      <c r="A31" s="154"/>
      <c r="B31" s="169" t="s">
        <v>692</v>
      </c>
      <c r="C31" s="170">
        <v>27</v>
      </c>
      <c r="D31" s="150">
        <v>4</v>
      </c>
      <c r="E31" s="171">
        <v>3430001061920</v>
      </c>
      <c r="F31" s="169" t="s">
        <v>242</v>
      </c>
      <c r="G31" s="172" t="s">
        <v>464</v>
      </c>
      <c r="H31" s="173">
        <v>20</v>
      </c>
      <c r="I31" s="177">
        <v>6823850</v>
      </c>
      <c r="J31" s="178">
        <v>7183</v>
      </c>
      <c r="K31" s="173">
        <v>248</v>
      </c>
      <c r="L31" s="174">
        <f t="shared" si="0"/>
        <v>29</v>
      </c>
      <c r="M31" s="161">
        <v>12</v>
      </c>
      <c r="N31" s="165">
        <f t="shared" si="1"/>
        <v>19608.764367816093</v>
      </c>
      <c r="O31" s="175"/>
      <c r="P31" s="176"/>
      <c r="Q31" s="235"/>
      <c r="R31" s="72"/>
      <c r="S31" s="234"/>
      <c r="T31" s="227"/>
      <c r="U31" s="72"/>
      <c r="V31" s="242"/>
      <c r="W31" s="235"/>
      <c r="X31" s="72"/>
      <c r="Y31" s="234"/>
      <c r="Z31" s="247"/>
      <c r="AA31" s="124"/>
      <c r="AB31" s="168"/>
      <c r="AC31" s="77"/>
    </row>
    <row r="32" spans="1:29" ht="27" customHeight="1" x14ac:dyDescent="0.15">
      <c r="A32" s="154"/>
      <c r="B32" s="169" t="s">
        <v>692</v>
      </c>
      <c r="C32" s="170">
        <v>28</v>
      </c>
      <c r="D32" s="150">
        <v>5</v>
      </c>
      <c r="E32" s="171">
        <v>5420005003455</v>
      </c>
      <c r="F32" s="169" t="s">
        <v>243</v>
      </c>
      <c r="G32" s="172" t="s">
        <v>465</v>
      </c>
      <c r="H32" s="173">
        <v>20</v>
      </c>
      <c r="I32" s="177">
        <v>1332654</v>
      </c>
      <c r="J32" s="178">
        <v>2516</v>
      </c>
      <c r="K32" s="173">
        <v>268</v>
      </c>
      <c r="L32" s="174">
        <f t="shared" si="0"/>
        <v>9.4</v>
      </c>
      <c r="M32" s="161">
        <v>12</v>
      </c>
      <c r="N32" s="165">
        <f t="shared" si="1"/>
        <v>11814.308510638299</v>
      </c>
      <c r="O32" s="175"/>
      <c r="P32" s="176"/>
      <c r="Q32" s="233"/>
      <c r="R32" s="71"/>
      <c r="S32" s="234"/>
      <c r="T32" s="226"/>
      <c r="U32" s="71"/>
      <c r="V32" s="242"/>
      <c r="W32" s="233"/>
      <c r="X32" s="71"/>
      <c r="Y32" s="234"/>
      <c r="Z32" s="248"/>
      <c r="AA32" s="124"/>
    </row>
    <row r="33" spans="1:27" ht="27" customHeight="1" x14ac:dyDescent="0.15">
      <c r="A33" s="154"/>
      <c r="B33" s="169" t="s">
        <v>692</v>
      </c>
      <c r="C33" s="170">
        <v>29</v>
      </c>
      <c r="D33" s="150">
        <v>4</v>
      </c>
      <c r="E33" s="171">
        <v>3400001009154</v>
      </c>
      <c r="F33" s="169" t="s">
        <v>244</v>
      </c>
      <c r="G33" s="172" t="s">
        <v>466</v>
      </c>
      <c r="H33" s="173">
        <v>20</v>
      </c>
      <c r="I33" s="177">
        <v>3144750</v>
      </c>
      <c r="J33" s="178">
        <v>2792</v>
      </c>
      <c r="K33" s="173">
        <v>257</v>
      </c>
      <c r="L33" s="174">
        <f t="shared" si="0"/>
        <v>10.9</v>
      </c>
      <c r="M33" s="161">
        <v>12</v>
      </c>
      <c r="N33" s="165">
        <f t="shared" si="1"/>
        <v>24042.431192660548</v>
      </c>
      <c r="O33" s="175"/>
      <c r="P33" s="176"/>
      <c r="Q33" s="235"/>
      <c r="R33" s="72"/>
      <c r="S33" s="234"/>
      <c r="T33" s="227"/>
      <c r="U33" s="72"/>
      <c r="V33" s="242"/>
      <c r="W33" s="235"/>
      <c r="X33" s="72"/>
      <c r="Y33" s="234"/>
      <c r="Z33" s="247"/>
      <c r="AA33" s="124"/>
    </row>
    <row r="34" spans="1:27" ht="27" customHeight="1" x14ac:dyDescent="0.15">
      <c r="A34" s="154"/>
      <c r="B34" s="169" t="s">
        <v>692</v>
      </c>
      <c r="C34" s="170">
        <v>30</v>
      </c>
      <c r="D34" s="150">
        <v>4</v>
      </c>
      <c r="E34" s="171">
        <v>240002018896</v>
      </c>
      <c r="F34" s="169" t="s">
        <v>245</v>
      </c>
      <c r="G34" s="172" t="s">
        <v>467</v>
      </c>
      <c r="H34" s="173">
        <v>13</v>
      </c>
      <c r="I34" s="177">
        <v>586697</v>
      </c>
      <c r="J34" s="178">
        <v>1606</v>
      </c>
      <c r="K34" s="173">
        <v>269</v>
      </c>
      <c r="L34" s="174">
        <f t="shared" si="0"/>
        <v>6</v>
      </c>
      <c r="M34" s="161">
        <v>12</v>
      </c>
      <c r="N34" s="165">
        <f t="shared" si="1"/>
        <v>8148.5694444444443</v>
      </c>
      <c r="O34" s="175"/>
      <c r="P34" s="176"/>
      <c r="Q34" s="235"/>
      <c r="R34" s="72"/>
      <c r="S34" s="234"/>
      <c r="T34" s="227"/>
      <c r="U34" s="72"/>
      <c r="V34" s="242"/>
      <c r="W34" s="235"/>
      <c r="X34" s="72"/>
      <c r="Y34" s="234"/>
      <c r="Z34" s="247"/>
      <c r="AA34" s="124"/>
    </row>
    <row r="35" spans="1:27" ht="27" customHeight="1" x14ac:dyDescent="0.15">
      <c r="A35" s="154"/>
      <c r="B35" s="169" t="s">
        <v>692</v>
      </c>
      <c r="C35" s="170">
        <v>31</v>
      </c>
      <c r="D35" s="150">
        <v>4</v>
      </c>
      <c r="E35" s="171">
        <v>7420002005155</v>
      </c>
      <c r="F35" s="169" t="s">
        <v>246</v>
      </c>
      <c r="G35" s="172" t="s">
        <v>468</v>
      </c>
      <c r="H35" s="173">
        <v>20</v>
      </c>
      <c r="I35" s="177">
        <v>4416450</v>
      </c>
      <c r="J35" s="178">
        <v>5748</v>
      </c>
      <c r="K35" s="173">
        <v>311</v>
      </c>
      <c r="L35" s="174">
        <f t="shared" si="0"/>
        <v>18.5</v>
      </c>
      <c r="M35" s="161">
        <v>12</v>
      </c>
      <c r="N35" s="165">
        <f t="shared" si="1"/>
        <v>19893.91891891892</v>
      </c>
      <c r="O35" s="175"/>
      <c r="P35" s="176"/>
      <c r="Q35" s="233"/>
      <c r="R35" s="71"/>
      <c r="S35" s="234"/>
      <c r="T35" s="226"/>
      <c r="U35" s="71"/>
      <c r="V35" s="242"/>
      <c r="W35" s="233"/>
      <c r="X35" s="71"/>
      <c r="Y35" s="234"/>
      <c r="Z35" s="248"/>
      <c r="AA35" s="124"/>
    </row>
    <row r="36" spans="1:27" ht="27" customHeight="1" x14ac:dyDescent="0.15">
      <c r="A36" s="154"/>
      <c r="B36" s="169" t="s">
        <v>692</v>
      </c>
      <c r="C36" s="170">
        <v>32</v>
      </c>
      <c r="D36" s="150">
        <v>4</v>
      </c>
      <c r="E36" s="171">
        <v>7420002005155</v>
      </c>
      <c r="F36" s="169" t="s">
        <v>247</v>
      </c>
      <c r="G36" s="172" t="s">
        <v>469</v>
      </c>
      <c r="H36" s="173">
        <v>30</v>
      </c>
      <c r="I36" s="177">
        <v>10623775</v>
      </c>
      <c r="J36" s="178">
        <v>9663</v>
      </c>
      <c r="K36" s="173">
        <v>310</v>
      </c>
      <c r="L36" s="174">
        <f t="shared" si="0"/>
        <v>31.200000000000003</v>
      </c>
      <c r="M36" s="161">
        <v>12</v>
      </c>
      <c r="N36" s="165">
        <f t="shared" si="1"/>
        <v>28375.46741452991</v>
      </c>
      <c r="O36" s="175"/>
      <c r="P36" s="176"/>
      <c r="Q36" s="235" t="s">
        <v>204</v>
      </c>
      <c r="R36" s="72"/>
      <c r="S36" s="234">
        <v>1.4E-2</v>
      </c>
      <c r="T36" s="227"/>
      <c r="U36" s="72"/>
      <c r="V36" s="242"/>
      <c r="W36" s="235"/>
      <c r="X36" s="72"/>
      <c r="Y36" s="234"/>
      <c r="Z36" s="247" t="s">
        <v>204</v>
      </c>
      <c r="AA36" s="124">
        <v>0.04</v>
      </c>
    </row>
    <row r="37" spans="1:27" ht="27" customHeight="1" x14ac:dyDescent="0.15">
      <c r="A37" s="154"/>
      <c r="B37" s="169" t="s">
        <v>692</v>
      </c>
      <c r="C37" s="170">
        <v>33</v>
      </c>
      <c r="D37" s="150">
        <v>4</v>
      </c>
      <c r="E37" s="171">
        <v>7420002005155</v>
      </c>
      <c r="F37" s="169" t="s">
        <v>247</v>
      </c>
      <c r="G37" s="172" t="s">
        <v>470</v>
      </c>
      <c r="H37" s="173">
        <v>20</v>
      </c>
      <c r="I37" s="177">
        <v>2847550</v>
      </c>
      <c r="J37" s="178">
        <v>3978</v>
      </c>
      <c r="K37" s="173">
        <v>259</v>
      </c>
      <c r="L37" s="174">
        <f t="shared" si="0"/>
        <v>15.4</v>
      </c>
      <c r="M37" s="161">
        <v>12</v>
      </c>
      <c r="N37" s="165">
        <f t="shared" si="1"/>
        <v>15408.820346320346</v>
      </c>
      <c r="O37" s="175"/>
      <c r="P37" s="176"/>
      <c r="Q37" s="233"/>
      <c r="R37" s="71"/>
      <c r="S37" s="234"/>
      <c r="T37" s="226"/>
      <c r="U37" s="71"/>
      <c r="V37" s="242"/>
      <c r="W37" s="233"/>
      <c r="X37" s="71"/>
      <c r="Y37" s="234"/>
      <c r="Z37" s="248"/>
      <c r="AA37" s="124"/>
    </row>
    <row r="38" spans="1:27" ht="27" customHeight="1" x14ac:dyDescent="0.15">
      <c r="A38" s="154"/>
      <c r="B38" s="169" t="s">
        <v>692</v>
      </c>
      <c r="C38" s="170">
        <v>34</v>
      </c>
      <c r="D38" s="150">
        <v>4</v>
      </c>
      <c r="E38" s="171">
        <v>7420002005155</v>
      </c>
      <c r="F38" s="169" t="s">
        <v>248</v>
      </c>
      <c r="G38" s="172" t="s">
        <v>471</v>
      </c>
      <c r="H38" s="173">
        <v>20</v>
      </c>
      <c r="I38" s="177">
        <v>2443300</v>
      </c>
      <c r="J38" s="178">
        <v>3353</v>
      </c>
      <c r="K38" s="173">
        <v>306</v>
      </c>
      <c r="L38" s="174">
        <f t="shared" si="0"/>
        <v>11</v>
      </c>
      <c r="M38" s="161">
        <v>12</v>
      </c>
      <c r="N38" s="165">
        <f t="shared" si="1"/>
        <v>18509.848484848484</v>
      </c>
      <c r="O38" s="175"/>
      <c r="P38" s="176"/>
      <c r="Q38" s="235" t="s">
        <v>204</v>
      </c>
      <c r="R38" s="72"/>
      <c r="S38" s="234">
        <v>0.48299999999999998</v>
      </c>
      <c r="T38" s="227"/>
      <c r="U38" s="72"/>
      <c r="V38" s="242"/>
      <c r="W38" s="235"/>
      <c r="X38" s="72"/>
      <c r="Y38" s="234"/>
      <c r="Z38" s="247"/>
      <c r="AA38" s="124"/>
    </row>
    <row r="39" spans="1:27" ht="27" customHeight="1" x14ac:dyDescent="0.15">
      <c r="A39" s="154"/>
      <c r="B39" s="169" t="s">
        <v>692</v>
      </c>
      <c r="C39" s="170">
        <v>35</v>
      </c>
      <c r="D39" s="150">
        <v>2</v>
      </c>
      <c r="E39" s="171">
        <v>9420005002940</v>
      </c>
      <c r="F39" s="169" t="s">
        <v>249</v>
      </c>
      <c r="G39" s="172" t="s">
        <v>472</v>
      </c>
      <c r="H39" s="173">
        <v>10</v>
      </c>
      <c r="I39" s="177">
        <v>1316887</v>
      </c>
      <c r="J39" s="178">
        <v>1662</v>
      </c>
      <c r="K39" s="173">
        <v>269</v>
      </c>
      <c r="L39" s="174">
        <f t="shared" si="0"/>
        <v>6.1999999999999993</v>
      </c>
      <c r="M39" s="161">
        <v>12</v>
      </c>
      <c r="N39" s="165">
        <f t="shared" si="1"/>
        <v>17700.094086021509</v>
      </c>
      <c r="O39" s="175"/>
      <c r="P39" s="176"/>
      <c r="Q39" s="233"/>
      <c r="R39" s="71"/>
      <c r="S39" s="236"/>
      <c r="T39" s="226"/>
      <c r="U39" s="71"/>
      <c r="V39" s="243"/>
      <c r="W39" s="233"/>
      <c r="X39" s="71"/>
      <c r="Y39" s="236"/>
      <c r="Z39" s="248"/>
      <c r="AA39" s="124"/>
    </row>
    <row r="40" spans="1:27" ht="27" customHeight="1" x14ac:dyDescent="0.15">
      <c r="A40" s="154"/>
      <c r="B40" s="169" t="s">
        <v>692</v>
      </c>
      <c r="C40" s="170">
        <v>36</v>
      </c>
      <c r="D40" s="150">
        <v>4</v>
      </c>
      <c r="E40" s="171">
        <v>420002012229</v>
      </c>
      <c r="F40" s="169" t="s">
        <v>250</v>
      </c>
      <c r="G40" s="172" t="s">
        <v>473</v>
      </c>
      <c r="H40" s="173">
        <v>30</v>
      </c>
      <c r="I40" s="177">
        <v>6860570</v>
      </c>
      <c r="J40" s="178">
        <v>7499</v>
      </c>
      <c r="K40" s="173">
        <v>312</v>
      </c>
      <c r="L40" s="174">
        <f t="shared" si="0"/>
        <v>24.1</v>
      </c>
      <c r="M40" s="161">
        <v>12</v>
      </c>
      <c r="N40" s="165">
        <f t="shared" si="1"/>
        <v>23722.579529737206</v>
      </c>
      <c r="O40" s="175"/>
      <c r="P40" s="176"/>
      <c r="Q40" s="235"/>
      <c r="R40" s="72"/>
      <c r="S40" s="234"/>
      <c r="T40" s="227"/>
      <c r="U40" s="72"/>
      <c r="V40" s="242"/>
      <c r="W40" s="235"/>
      <c r="X40" s="72"/>
      <c r="Y40" s="234"/>
      <c r="Z40" s="247"/>
      <c r="AA40" s="124"/>
    </row>
    <row r="41" spans="1:27" ht="27" customHeight="1" x14ac:dyDescent="0.15">
      <c r="A41" s="154"/>
      <c r="B41" s="169" t="s">
        <v>692</v>
      </c>
      <c r="C41" s="170">
        <v>37</v>
      </c>
      <c r="D41" s="150">
        <v>4</v>
      </c>
      <c r="E41" s="171">
        <v>3420001014581</v>
      </c>
      <c r="F41" s="169" t="s">
        <v>87</v>
      </c>
      <c r="G41" s="172" t="s">
        <v>88</v>
      </c>
      <c r="H41" s="173">
        <v>10</v>
      </c>
      <c r="I41" s="177">
        <v>2017804</v>
      </c>
      <c r="J41" s="178">
        <v>1211</v>
      </c>
      <c r="K41" s="173">
        <v>215</v>
      </c>
      <c r="L41" s="174">
        <f t="shared" si="0"/>
        <v>5.6999999999999993</v>
      </c>
      <c r="M41" s="161">
        <v>10</v>
      </c>
      <c r="N41" s="165">
        <f t="shared" si="1"/>
        <v>35400.070175438603</v>
      </c>
      <c r="O41" s="175" t="s">
        <v>204</v>
      </c>
      <c r="P41" s="176"/>
      <c r="Q41" s="233" t="s">
        <v>204</v>
      </c>
      <c r="R41" s="71" t="s">
        <v>204</v>
      </c>
      <c r="S41" s="234">
        <v>0.11</v>
      </c>
      <c r="T41" s="226"/>
      <c r="U41" s="71"/>
      <c r="V41" s="242"/>
      <c r="W41" s="233"/>
      <c r="X41" s="71"/>
      <c r="Y41" s="234"/>
      <c r="Z41" s="248"/>
      <c r="AA41" s="124"/>
    </row>
    <row r="42" spans="1:27" ht="27" customHeight="1" x14ac:dyDescent="0.15">
      <c r="A42" s="154"/>
      <c r="B42" s="169" t="s">
        <v>692</v>
      </c>
      <c r="C42" s="170">
        <v>38</v>
      </c>
      <c r="D42" s="150">
        <v>5</v>
      </c>
      <c r="E42" s="171">
        <v>8420005007296</v>
      </c>
      <c r="F42" s="169" t="s">
        <v>251</v>
      </c>
      <c r="G42" s="172" t="s">
        <v>474</v>
      </c>
      <c r="H42" s="173">
        <v>10</v>
      </c>
      <c r="I42" s="177">
        <v>2278280</v>
      </c>
      <c r="J42" s="178">
        <v>3337</v>
      </c>
      <c r="K42" s="173">
        <v>298</v>
      </c>
      <c r="L42" s="174">
        <f t="shared" si="0"/>
        <v>11.2</v>
      </c>
      <c r="M42" s="161">
        <v>12</v>
      </c>
      <c r="N42" s="165">
        <f t="shared" si="1"/>
        <v>16951.488095238095</v>
      </c>
      <c r="O42" s="175"/>
      <c r="P42" s="176"/>
      <c r="Q42" s="235" t="s">
        <v>204</v>
      </c>
      <c r="R42" s="72"/>
      <c r="S42" s="234">
        <v>0.47499999999999998</v>
      </c>
      <c r="T42" s="227"/>
      <c r="U42" s="72"/>
      <c r="V42" s="242"/>
      <c r="W42" s="235"/>
      <c r="X42" s="72"/>
      <c r="Y42" s="234"/>
      <c r="Z42" s="247"/>
      <c r="AA42" s="124"/>
    </row>
    <row r="43" spans="1:27" ht="27" customHeight="1" x14ac:dyDescent="0.15">
      <c r="A43" s="154"/>
      <c r="B43" s="169" t="s">
        <v>692</v>
      </c>
      <c r="C43" s="170">
        <v>39</v>
      </c>
      <c r="D43" s="150">
        <v>6</v>
      </c>
      <c r="E43" s="171">
        <v>2420005006246</v>
      </c>
      <c r="F43" s="169" t="s">
        <v>252</v>
      </c>
      <c r="G43" s="172" t="s">
        <v>475</v>
      </c>
      <c r="H43" s="173">
        <v>20</v>
      </c>
      <c r="I43" s="177">
        <v>120000</v>
      </c>
      <c r="J43" s="178">
        <v>96</v>
      </c>
      <c r="K43" s="173">
        <v>246</v>
      </c>
      <c r="L43" s="174">
        <f t="shared" si="0"/>
        <v>0.4</v>
      </c>
      <c r="M43" s="161">
        <v>12</v>
      </c>
      <c r="N43" s="165">
        <f t="shared" si="1"/>
        <v>25000</v>
      </c>
      <c r="O43" s="175"/>
      <c r="P43" s="176"/>
      <c r="Q43" s="233"/>
      <c r="R43" s="71"/>
      <c r="S43" s="234"/>
      <c r="T43" s="226"/>
      <c r="U43" s="71"/>
      <c r="V43" s="242"/>
      <c r="W43" s="233"/>
      <c r="X43" s="71"/>
      <c r="Y43" s="234"/>
      <c r="Z43" s="248"/>
      <c r="AA43" s="124"/>
    </row>
    <row r="44" spans="1:27" ht="27" customHeight="1" x14ac:dyDescent="0.15">
      <c r="A44" s="154"/>
      <c r="B44" s="169" t="s">
        <v>692</v>
      </c>
      <c r="C44" s="170">
        <v>40</v>
      </c>
      <c r="D44" s="150">
        <v>2</v>
      </c>
      <c r="E44" s="171">
        <v>9420005007535</v>
      </c>
      <c r="F44" s="169" t="s">
        <v>253</v>
      </c>
      <c r="G44" s="172" t="s">
        <v>476</v>
      </c>
      <c r="H44" s="173">
        <v>20</v>
      </c>
      <c r="I44" s="177">
        <v>3448937</v>
      </c>
      <c r="J44" s="178">
        <v>2512</v>
      </c>
      <c r="K44" s="173">
        <v>265</v>
      </c>
      <c r="L44" s="174">
        <f t="shared" si="0"/>
        <v>9.5</v>
      </c>
      <c r="M44" s="161">
        <v>12</v>
      </c>
      <c r="N44" s="165">
        <f t="shared" si="1"/>
        <v>30253.833333333332</v>
      </c>
      <c r="O44" s="175"/>
      <c r="P44" s="176"/>
      <c r="Q44" s="235"/>
      <c r="R44" s="72"/>
      <c r="S44" s="234"/>
      <c r="T44" s="227"/>
      <c r="U44" s="72"/>
      <c r="V44" s="242"/>
      <c r="W44" s="235"/>
      <c r="X44" s="72"/>
      <c r="Y44" s="234"/>
      <c r="Z44" s="247"/>
      <c r="AA44" s="124"/>
    </row>
    <row r="45" spans="1:27" ht="27" customHeight="1" x14ac:dyDescent="0.15">
      <c r="A45" s="154"/>
      <c r="B45" s="169" t="s">
        <v>692</v>
      </c>
      <c r="C45" s="170">
        <v>41</v>
      </c>
      <c r="D45" s="150">
        <v>6</v>
      </c>
      <c r="E45" s="171">
        <v>4420005006814</v>
      </c>
      <c r="F45" s="169" t="s">
        <v>254</v>
      </c>
      <c r="G45" s="172" t="s">
        <v>477</v>
      </c>
      <c r="H45" s="173">
        <v>20</v>
      </c>
      <c r="I45" s="177">
        <v>486070</v>
      </c>
      <c r="J45" s="178">
        <v>1186</v>
      </c>
      <c r="K45" s="173">
        <v>254</v>
      </c>
      <c r="L45" s="174">
        <f t="shared" si="0"/>
        <v>4.6999999999999993</v>
      </c>
      <c r="M45" s="161">
        <v>12</v>
      </c>
      <c r="N45" s="165">
        <f t="shared" si="1"/>
        <v>8618.2624113475194</v>
      </c>
      <c r="O45" s="175"/>
      <c r="P45" s="176"/>
      <c r="Q45" s="233"/>
      <c r="R45" s="71"/>
      <c r="S45" s="234"/>
      <c r="T45" s="226"/>
      <c r="U45" s="71"/>
      <c r="V45" s="242"/>
      <c r="W45" s="233"/>
      <c r="X45" s="71"/>
      <c r="Y45" s="234"/>
      <c r="Z45" s="248"/>
      <c r="AA45" s="124"/>
    </row>
    <row r="46" spans="1:27" ht="27" customHeight="1" x14ac:dyDescent="0.15">
      <c r="A46" s="154"/>
      <c r="B46" s="169" t="s">
        <v>692</v>
      </c>
      <c r="C46" s="170">
        <v>42</v>
      </c>
      <c r="D46" s="150">
        <v>4</v>
      </c>
      <c r="E46" s="171">
        <v>6420003001971</v>
      </c>
      <c r="F46" s="169" t="s">
        <v>255</v>
      </c>
      <c r="G46" s="172" t="s">
        <v>478</v>
      </c>
      <c r="H46" s="173">
        <v>20</v>
      </c>
      <c r="I46" s="177">
        <v>5154245</v>
      </c>
      <c r="J46" s="178">
        <v>5005</v>
      </c>
      <c r="K46" s="173">
        <v>297</v>
      </c>
      <c r="L46" s="174">
        <f t="shared" si="0"/>
        <v>16.900000000000002</v>
      </c>
      <c r="M46" s="161">
        <v>12</v>
      </c>
      <c r="N46" s="165">
        <f t="shared" si="1"/>
        <v>25415.409270216958</v>
      </c>
      <c r="O46" s="175"/>
      <c r="P46" s="176"/>
      <c r="Q46" s="235" t="s">
        <v>204</v>
      </c>
      <c r="R46" s="72"/>
      <c r="S46" s="234"/>
      <c r="T46" s="227"/>
      <c r="U46" s="72"/>
      <c r="V46" s="242"/>
      <c r="W46" s="235"/>
      <c r="X46" s="72"/>
      <c r="Y46" s="234"/>
      <c r="Z46" s="247" t="s">
        <v>204</v>
      </c>
      <c r="AA46" s="124">
        <v>9.0999999999999998E-2</v>
      </c>
    </row>
    <row r="47" spans="1:27" ht="27" customHeight="1" x14ac:dyDescent="0.15">
      <c r="A47" s="154"/>
      <c r="B47" s="169" t="s">
        <v>692</v>
      </c>
      <c r="C47" s="170">
        <v>43</v>
      </c>
      <c r="D47" s="150">
        <v>2</v>
      </c>
      <c r="E47" s="171">
        <v>1420005005777</v>
      </c>
      <c r="F47" s="169" t="s">
        <v>232</v>
      </c>
      <c r="G47" s="172" t="s">
        <v>479</v>
      </c>
      <c r="H47" s="173">
        <v>20</v>
      </c>
      <c r="I47" s="177">
        <v>2294820</v>
      </c>
      <c r="J47" s="178">
        <v>5331</v>
      </c>
      <c r="K47" s="173">
        <v>261</v>
      </c>
      <c r="L47" s="174">
        <f t="shared" si="0"/>
        <v>20.5</v>
      </c>
      <c r="M47" s="161">
        <v>12</v>
      </c>
      <c r="N47" s="165">
        <f t="shared" si="1"/>
        <v>9328.5365853658532</v>
      </c>
      <c r="O47" s="175"/>
      <c r="P47" s="176"/>
      <c r="Q47" s="233"/>
      <c r="R47" s="71"/>
      <c r="S47" s="234"/>
      <c r="T47" s="226"/>
      <c r="U47" s="71"/>
      <c r="V47" s="242"/>
      <c r="W47" s="233"/>
      <c r="X47" s="71"/>
      <c r="Y47" s="234"/>
      <c r="Z47" s="248"/>
      <c r="AA47" s="124"/>
    </row>
    <row r="48" spans="1:27" ht="27" customHeight="1" x14ac:dyDescent="0.15">
      <c r="A48" s="154"/>
      <c r="B48" s="169" t="s">
        <v>692</v>
      </c>
      <c r="C48" s="170">
        <v>44</v>
      </c>
      <c r="D48" s="150">
        <v>6</v>
      </c>
      <c r="E48" s="171">
        <v>1420005007690</v>
      </c>
      <c r="F48" s="169" t="s">
        <v>256</v>
      </c>
      <c r="G48" s="172" t="s">
        <v>480</v>
      </c>
      <c r="H48" s="173">
        <v>20</v>
      </c>
      <c r="I48" s="177">
        <v>670800</v>
      </c>
      <c r="J48" s="178">
        <v>3274</v>
      </c>
      <c r="K48" s="173">
        <v>267</v>
      </c>
      <c r="L48" s="174">
        <f t="shared" si="0"/>
        <v>12.299999999999999</v>
      </c>
      <c r="M48" s="161">
        <v>12</v>
      </c>
      <c r="N48" s="165">
        <f t="shared" si="1"/>
        <v>4544.7154471544718</v>
      </c>
      <c r="O48" s="175"/>
      <c r="P48" s="176"/>
      <c r="Q48" s="235"/>
      <c r="R48" s="72"/>
      <c r="S48" s="234"/>
      <c r="T48" s="227"/>
      <c r="U48" s="72"/>
      <c r="V48" s="242"/>
      <c r="W48" s="235"/>
      <c r="X48" s="72"/>
      <c r="Y48" s="234"/>
      <c r="Z48" s="247"/>
      <c r="AA48" s="124"/>
    </row>
    <row r="49" spans="1:27" ht="27" customHeight="1" x14ac:dyDescent="0.15">
      <c r="A49" s="154"/>
      <c r="B49" s="169" t="s">
        <v>692</v>
      </c>
      <c r="C49" s="170">
        <v>45</v>
      </c>
      <c r="D49" s="150">
        <v>6</v>
      </c>
      <c r="E49" s="171">
        <v>8420005006884</v>
      </c>
      <c r="F49" s="169" t="s">
        <v>257</v>
      </c>
      <c r="G49" s="172" t="s">
        <v>481</v>
      </c>
      <c r="H49" s="173">
        <v>14</v>
      </c>
      <c r="I49" s="177">
        <v>1036464</v>
      </c>
      <c r="J49" s="178">
        <v>1717</v>
      </c>
      <c r="K49" s="173">
        <v>264</v>
      </c>
      <c r="L49" s="174">
        <f t="shared" si="0"/>
        <v>6.6</v>
      </c>
      <c r="M49" s="161">
        <v>12</v>
      </c>
      <c r="N49" s="165">
        <f t="shared" si="1"/>
        <v>13086.666666666666</v>
      </c>
      <c r="O49" s="175"/>
      <c r="P49" s="176"/>
      <c r="Q49" s="233" t="s">
        <v>204</v>
      </c>
      <c r="R49" s="71" t="s">
        <v>204</v>
      </c>
      <c r="S49" s="234">
        <v>0.8</v>
      </c>
      <c r="T49" s="226"/>
      <c r="U49" s="71"/>
      <c r="V49" s="242"/>
      <c r="W49" s="233"/>
      <c r="X49" s="71"/>
      <c r="Y49" s="234"/>
      <c r="Z49" s="248"/>
      <c r="AA49" s="124"/>
    </row>
    <row r="50" spans="1:27" ht="27" customHeight="1" x14ac:dyDescent="0.15">
      <c r="A50" s="154"/>
      <c r="B50" s="169" t="s">
        <v>692</v>
      </c>
      <c r="C50" s="170">
        <v>46</v>
      </c>
      <c r="D50" s="150">
        <v>2</v>
      </c>
      <c r="E50" s="171" t="s">
        <v>258</v>
      </c>
      <c r="F50" s="169" t="s">
        <v>259</v>
      </c>
      <c r="G50" s="172" t="s">
        <v>482</v>
      </c>
      <c r="H50" s="173">
        <v>20</v>
      </c>
      <c r="I50" s="177">
        <v>8213637</v>
      </c>
      <c r="J50" s="178">
        <v>6539</v>
      </c>
      <c r="K50" s="173">
        <v>254</v>
      </c>
      <c r="L50" s="174">
        <f t="shared" si="0"/>
        <v>25.8</v>
      </c>
      <c r="M50" s="161">
        <v>12</v>
      </c>
      <c r="N50" s="165">
        <f t="shared" si="1"/>
        <v>26529.835271317828</v>
      </c>
      <c r="O50" s="175"/>
      <c r="P50" s="176"/>
      <c r="Q50" s="235" t="s">
        <v>204</v>
      </c>
      <c r="R50" s="72"/>
      <c r="S50" s="234">
        <v>0.5</v>
      </c>
      <c r="T50" s="227"/>
      <c r="U50" s="72"/>
      <c r="V50" s="242"/>
      <c r="W50" s="235"/>
      <c r="X50" s="72"/>
      <c r="Y50" s="234"/>
      <c r="Z50" s="247" t="s">
        <v>204</v>
      </c>
      <c r="AA50" s="124">
        <v>2.5999999999999999E-2</v>
      </c>
    </row>
    <row r="51" spans="1:27" ht="27" customHeight="1" x14ac:dyDescent="0.15">
      <c r="A51" s="154"/>
      <c r="B51" s="169" t="s">
        <v>692</v>
      </c>
      <c r="C51" s="170">
        <v>47</v>
      </c>
      <c r="D51" s="150">
        <v>2</v>
      </c>
      <c r="E51" s="171">
        <v>7420005002959</v>
      </c>
      <c r="F51" s="169" t="s">
        <v>260</v>
      </c>
      <c r="G51" s="172" t="s">
        <v>483</v>
      </c>
      <c r="H51" s="173">
        <v>24</v>
      </c>
      <c r="I51" s="177">
        <v>8124871</v>
      </c>
      <c r="J51" s="178">
        <v>7956</v>
      </c>
      <c r="K51" s="173">
        <v>243</v>
      </c>
      <c r="L51" s="174">
        <f t="shared" si="0"/>
        <v>32.800000000000004</v>
      </c>
      <c r="M51" s="161">
        <v>12</v>
      </c>
      <c r="N51" s="165">
        <f t="shared" si="1"/>
        <v>20642.456808943087</v>
      </c>
      <c r="O51" s="175"/>
      <c r="P51" s="176"/>
      <c r="Q51" s="233" t="s">
        <v>204</v>
      </c>
      <c r="R51" s="71"/>
      <c r="S51" s="234">
        <v>0.12</v>
      </c>
      <c r="T51" s="226"/>
      <c r="U51" s="71"/>
      <c r="V51" s="242"/>
      <c r="W51" s="233"/>
      <c r="X51" s="71"/>
      <c r="Y51" s="234"/>
      <c r="Z51" s="248"/>
      <c r="AA51" s="124"/>
    </row>
    <row r="52" spans="1:27" ht="27" customHeight="1" x14ac:dyDescent="0.15">
      <c r="A52" s="154"/>
      <c r="B52" s="169" t="s">
        <v>692</v>
      </c>
      <c r="C52" s="170">
        <v>48</v>
      </c>
      <c r="D52" s="150">
        <v>6</v>
      </c>
      <c r="E52" s="171">
        <v>420005007378</v>
      </c>
      <c r="F52" s="169" t="s">
        <v>261</v>
      </c>
      <c r="G52" s="172" t="s">
        <v>484</v>
      </c>
      <c r="H52" s="173">
        <v>20</v>
      </c>
      <c r="I52" s="177">
        <v>1156010</v>
      </c>
      <c r="J52" s="178">
        <v>3465</v>
      </c>
      <c r="K52" s="173">
        <v>270</v>
      </c>
      <c r="L52" s="174">
        <f t="shared" si="0"/>
        <v>12.9</v>
      </c>
      <c r="M52" s="161">
        <v>12</v>
      </c>
      <c r="N52" s="165">
        <f t="shared" si="1"/>
        <v>7467.7648578811359</v>
      </c>
      <c r="O52" s="175"/>
      <c r="P52" s="176"/>
      <c r="Q52" s="235"/>
      <c r="R52" s="72"/>
      <c r="S52" s="234"/>
      <c r="T52" s="227"/>
      <c r="U52" s="72"/>
      <c r="V52" s="242"/>
      <c r="W52" s="235"/>
      <c r="X52" s="72"/>
      <c r="Y52" s="234"/>
      <c r="Z52" s="247" t="s">
        <v>204</v>
      </c>
      <c r="AA52" s="124">
        <v>2.3E-2</v>
      </c>
    </row>
    <row r="53" spans="1:27" ht="27" customHeight="1" x14ac:dyDescent="0.15">
      <c r="A53" s="154"/>
      <c r="B53" s="169" t="s">
        <v>692</v>
      </c>
      <c r="C53" s="170">
        <v>49</v>
      </c>
      <c r="D53" s="150">
        <v>2</v>
      </c>
      <c r="E53" s="171">
        <v>3420005006063</v>
      </c>
      <c r="F53" s="169" t="s">
        <v>262</v>
      </c>
      <c r="G53" s="172" t="s">
        <v>485</v>
      </c>
      <c r="H53" s="173">
        <v>20</v>
      </c>
      <c r="I53" s="177">
        <v>6652383</v>
      </c>
      <c r="J53" s="178">
        <v>3916</v>
      </c>
      <c r="K53" s="173">
        <v>289</v>
      </c>
      <c r="L53" s="174">
        <f t="shared" si="0"/>
        <v>13.6</v>
      </c>
      <c r="M53" s="161">
        <v>12</v>
      </c>
      <c r="N53" s="165">
        <f t="shared" si="1"/>
        <v>40762.150735294119</v>
      </c>
      <c r="O53" s="175"/>
      <c r="P53" s="176"/>
      <c r="Q53" s="233"/>
      <c r="R53" s="71"/>
      <c r="S53" s="234"/>
      <c r="T53" s="226"/>
      <c r="U53" s="71"/>
      <c r="V53" s="242"/>
      <c r="W53" s="233"/>
      <c r="X53" s="71"/>
      <c r="Y53" s="234"/>
      <c r="Z53" s="248"/>
      <c r="AA53" s="124"/>
    </row>
    <row r="54" spans="1:27" ht="27" customHeight="1" x14ac:dyDescent="0.15">
      <c r="A54" s="154"/>
      <c r="B54" s="169" t="s">
        <v>692</v>
      </c>
      <c r="C54" s="170">
        <v>50</v>
      </c>
      <c r="D54" s="150">
        <v>5</v>
      </c>
      <c r="E54" s="171">
        <v>3420005</v>
      </c>
      <c r="F54" s="169" t="s">
        <v>263</v>
      </c>
      <c r="G54" s="172" t="s">
        <v>486</v>
      </c>
      <c r="H54" s="173">
        <v>20</v>
      </c>
      <c r="I54" s="177">
        <v>1343710</v>
      </c>
      <c r="J54" s="178">
        <v>2075</v>
      </c>
      <c r="K54" s="173">
        <v>264</v>
      </c>
      <c r="L54" s="174">
        <f t="shared" si="0"/>
        <v>7.8999999999999995</v>
      </c>
      <c r="M54" s="161">
        <v>12</v>
      </c>
      <c r="N54" s="165">
        <f t="shared" si="1"/>
        <v>14174.156118143461</v>
      </c>
      <c r="O54" s="175"/>
      <c r="P54" s="176"/>
      <c r="Q54" s="233"/>
      <c r="R54" s="71"/>
      <c r="S54" s="234"/>
      <c r="T54" s="226"/>
      <c r="U54" s="71"/>
      <c r="V54" s="242"/>
      <c r="W54" s="233"/>
      <c r="X54" s="71"/>
      <c r="Y54" s="234"/>
      <c r="Z54" s="248"/>
      <c r="AA54" s="124"/>
    </row>
    <row r="55" spans="1:27" ht="27" customHeight="1" x14ac:dyDescent="0.15">
      <c r="A55" s="154"/>
      <c r="B55" s="169" t="s">
        <v>692</v>
      </c>
      <c r="C55" s="170">
        <v>51</v>
      </c>
      <c r="D55" s="150">
        <v>4</v>
      </c>
      <c r="E55" s="171">
        <v>6420003001625</v>
      </c>
      <c r="F55" s="169" t="s">
        <v>264</v>
      </c>
      <c r="G55" s="172" t="s">
        <v>487</v>
      </c>
      <c r="H55" s="173">
        <v>15</v>
      </c>
      <c r="I55" s="177">
        <v>2356705</v>
      </c>
      <c r="J55" s="178">
        <v>4098</v>
      </c>
      <c r="K55" s="173">
        <v>269</v>
      </c>
      <c r="L55" s="174">
        <f t="shared" si="0"/>
        <v>15.299999999999999</v>
      </c>
      <c r="M55" s="161">
        <v>12</v>
      </c>
      <c r="N55" s="165">
        <f t="shared" si="1"/>
        <v>12836.083877995645</v>
      </c>
      <c r="O55" s="175"/>
      <c r="P55" s="176"/>
      <c r="Q55" s="235" t="s">
        <v>204</v>
      </c>
      <c r="R55" s="72"/>
      <c r="S55" s="237">
        <v>0.47</v>
      </c>
      <c r="T55" s="227"/>
      <c r="U55" s="72"/>
      <c r="V55" s="244"/>
      <c r="W55" s="235"/>
      <c r="X55" s="72"/>
      <c r="Y55" s="237"/>
      <c r="Z55" s="249" t="s">
        <v>204</v>
      </c>
      <c r="AA55" s="129">
        <v>6.5000000000000002E-2</v>
      </c>
    </row>
    <row r="56" spans="1:27" ht="27" customHeight="1" x14ac:dyDescent="0.15">
      <c r="A56" s="154"/>
      <c r="B56" s="169" t="s">
        <v>692</v>
      </c>
      <c r="C56" s="170">
        <v>52</v>
      </c>
      <c r="D56" s="150">
        <v>4</v>
      </c>
      <c r="E56" s="171">
        <v>5420003002203</v>
      </c>
      <c r="F56" s="169" t="s">
        <v>265</v>
      </c>
      <c r="G56" s="172" t="s">
        <v>488</v>
      </c>
      <c r="H56" s="173">
        <v>20</v>
      </c>
      <c r="I56" s="177">
        <v>4545367</v>
      </c>
      <c r="J56" s="178">
        <v>3908</v>
      </c>
      <c r="K56" s="173">
        <v>270</v>
      </c>
      <c r="L56" s="174">
        <f t="shared" si="0"/>
        <v>14.5</v>
      </c>
      <c r="M56" s="161">
        <v>12</v>
      </c>
      <c r="N56" s="165">
        <f t="shared" si="1"/>
        <v>26122.798850574716</v>
      </c>
      <c r="O56" s="175"/>
      <c r="P56" s="176"/>
      <c r="Q56" s="235"/>
      <c r="R56" s="72"/>
      <c r="S56" s="237"/>
      <c r="T56" s="227"/>
      <c r="U56" s="72"/>
      <c r="V56" s="244"/>
      <c r="W56" s="235"/>
      <c r="X56" s="72"/>
      <c r="Y56" s="237"/>
      <c r="Z56" s="249"/>
      <c r="AA56" s="129"/>
    </row>
    <row r="57" spans="1:27" ht="27" customHeight="1" x14ac:dyDescent="0.15">
      <c r="A57" s="154"/>
      <c r="B57" s="169" t="s">
        <v>692</v>
      </c>
      <c r="C57" s="170">
        <v>53</v>
      </c>
      <c r="D57" s="150">
        <v>2</v>
      </c>
      <c r="E57" s="171" t="s">
        <v>266</v>
      </c>
      <c r="F57" s="169" t="s">
        <v>267</v>
      </c>
      <c r="G57" s="172" t="s">
        <v>489</v>
      </c>
      <c r="H57" s="173">
        <v>40</v>
      </c>
      <c r="I57" s="177">
        <v>4067630</v>
      </c>
      <c r="J57" s="178">
        <v>8745</v>
      </c>
      <c r="K57" s="173">
        <v>269</v>
      </c>
      <c r="L57" s="174">
        <f t="shared" si="0"/>
        <v>32.6</v>
      </c>
      <c r="M57" s="161">
        <v>12</v>
      </c>
      <c r="N57" s="165">
        <f t="shared" si="1"/>
        <v>10397.827198364008</v>
      </c>
      <c r="O57" s="175"/>
      <c r="P57" s="176"/>
      <c r="Q57" s="235"/>
      <c r="R57" s="72"/>
      <c r="S57" s="237"/>
      <c r="T57" s="227"/>
      <c r="U57" s="72"/>
      <c r="V57" s="244"/>
      <c r="W57" s="235"/>
      <c r="X57" s="72"/>
      <c r="Y57" s="237"/>
      <c r="Z57" s="249"/>
      <c r="AA57" s="129"/>
    </row>
    <row r="58" spans="1:27" ht="27" customHeight="1" x14ac:dyDescent="0.15">
      <c r="A58" s="154"/>
      <c r="B58" s="169" t="s">
        <v>692</v>
      </c>
      <c r="C58" s="170">
        <v>54</v>
      </c>
      <c r="D58" s="150">
        <v>2</v>
      </c>
      <c r="E58" s="171" t="s">
        <v>268</v>
      </c>
      <c r="F58" s="169" t="s">
        <v>269</v>
      </c>
      <c r="G58" s="172" t="s">
        <v>490</v>
      </c>
      <c r="H58" s="173">
        <v>20</v>
      </c>
      <c r="I58" s="177">
        <v>2656975</v>
      </c>
      <c r="J58" s="178">
        <v>4505</v>
      </c>
      <c r="K58" s="173">
        <v>310</v>
      </c>
      <c r="L58" s="174">
        <f t="shared" si="0"/>
        <v>14.6</v>
      </c>
      <c r="M58" s="161">
        <v>12</v>
      </c>
      <c r="N58" s="165">
        <f t="shared" si="1"/>
        <v>15165.382420091324</v>
      </c>
      <c r="O58" s="175"/>
      <c r="P58" s="176"/>
      <c r="Q58" s="235" t="s">
        <v>204</v>
      </c>
      <c r="R58" s="72"/>
      <c r="S58" s="237">
        <v>2.7900000000000001E-2</v>
      </c>
      <c r="T58" s="227"/>
      <c r="U58" s="72"/>
      <c r="V58" s="244"/>
      <c r="W58" s="235"/>
      <c r="X58" s="72"/>
      <c r="Y58" s="237"/>
      <c r="Z58" s="249" t="s">
        <v>204</v>
      </c>
      <c r="AA58" s="129">
        <v>0</v>
      </c>
    </row>
    <row r="59" spans="1:27" ht="27" customHeight="1" x14ac:dyDescent="0.15">
      <c r="A59" s="154"/>
      <c r="B59" s="169" t="s">
        <v>692</v>
      </c>
      <c r="C59" s="170">
        <v>55</v>
      </c>
      <c r="D59" s="150">
        <v>2</v>
      </c>
      <c r="E59" s="171">
        <v>2420005003961</v>
      </c>
      <c r="F59" s="169" t="s">
        <v>270</v>
      </c>
      <c r="G59" s="172" t="s">
        <v>491</v>
      </c>
      <c r="H59" s="173">
        <v>20</v>
      </c>
      <c r="I59" s="177">
        <v>2102040</v>
      </c>
      <c r="J59" s="178">
        <v>3827</v>
      </c>
      <c r="K59" s="173">
        <v>263</v>
      </c>
      <c r="L59" s="174">
        <f t="shared" si="0"/>
        <v>14.6</v>
      </c>
      <c r="M59" s="161">
        <v>12</v>
      </c>
      <c r="N59" s="165">
        <f t="shared" si="1"/>
        <v>11997.945205479453</v>
      </c>
      <c r="O59" s="175"/>
      <c r="P59" s="176"/>
      <c r="Q59" s="233"/>
      <c r="R59" s="71"/>
      <c r="S59" s="234"/>
      <c r="T59" s="226"/>
      <c r="U59" s="71"/>
      <c r="V59" s="242"/>
      <c r="W59" s="233"/>
      <c r="X59" s="71"/>
      <c r="Y59" s="234"/>
      <c r="Z59" s="248"/>
      <c r="AA59" s="124"/>
    </row>
    <row r="60" spans="1:27" ht="27" customHeight="1" x14ac:dyDescent="0.15">
      <c r="A60" s="154"/>
      <c r="B60" s="169" t="s">
        <v>692</v>
      </c>
      <c r="C60" s="170">
        <v>56</v>
      </c>
      <c r="D60" s="150">
        <v>4</v>
      </c>
      <c r="E60" s="171">
        <v>5010001237916</v>
      </c>
      <c r="F60" s="169" t="s">
        <v>271</v>
      </c>
      <c r="G60" s="172" t="s">
        <v>92</v>
      </c>
      <c r="H60" s="173">
        <v>10</v>
      </c>
      <c r="I60" s="177">
        <v>1906416</v>
      </c>
      <c r="J60" s="178">
        <v>1679</v>
      </c>
      <c r="K60" s="173">
        <v>269</v>
      </c>
      <c r="L60" s="174">
        <f t="shared" si="0"/>
        <v>6.3</v>
      </c>
      <c r="M60" s="161">
        <v>12</v>
      </c>
      <c r="N60" s="165">
        <f t="shared" si="1"/>
        <v>25217.142857142859</v>
      </c>
      <c r="O60" s="175"/>
      <c r="P60" s="176"/>
      <c r="Q60" s="235"/>
      <c r="R60" s="72"/>
      <c r="S60" s="234"/>
      <c r="T60" s="227"/>
      <c r="U60" s="72"/>
      <c r="V60" s="242"/>
      <c r="W60" s="235"/>
      <c r="X60" s="72"/>
      <c r="Y60" s="234"/>
      <c r="Z60" s="247"/>
      <c r="AA60" s="124"/>
    </row>
    <row r="61" spans="1:27" ht="27" customHeight="1" x14ac:dyDescent="0.15">
      <c r="A61" s="154"/>
      <c r="B61" s="169" t="s">
        <v>692</v>
      </c>
      <c r="C61" s="170">
        <v>57</v>
      </c>
      <c r="D61" s="150">
        <v>2</v>
      </c>
      <c r="E61" s="171">
        <v>7420005007611</v>
      </c>
      <c r="F61" s="169" t="s">
        <v>272</v>
      </c>
      <c r="G61" s="172" t="s">
        <v>492</v>
      </c>
      <c r="H61" s="173">
        <v>16</v>
      </c>
      <c r="I61" s="177">
        <v>2628494</v>
      </c>
      <c r="J61" s="178">
        <v>2504</v>
      </c>
      <c r="K61" s="173">
        <v>365</v>
      </c>
      <c r="L61" s="174">
        <f t="shared" si="0"/>
        <v>6.8999999999999995</v>
      </c>
      <c r="M61" s="161">
        <v>12</v>
      </c>
      <c r="N61" s="165">
        <f t="shared" si="1"/>
        <v>31745.096618357489</v>
      </c>
      <c r="O61" s="175"/>
      <c r="P61" s="176"/>
      <c r="Q61" s="233"/>
      <c r="R61" s="71"/>
      <c r="S61" s="234"/>
      <c r="T61" s="226"/>
      <c r="U61" s="71"/>
      <c r="V61" s="242"/>
      <c r="W61" s="233"/>
      <c r="X61" s="71"/>
      <c r="Y61" s="234"/>
      <c r="Z61" s="248"/>
      <c r="AA61" s="124"/>
    </row>
    <row r="62" spans="1:27" ht="27" customHeight="1" x14ac:dyDescent="0.15">
      <c r="A62" s="154"/>
      <c r="B62" s="169" t="s">
        <v>692</v>
      </c>
      <c r="C62" s="170">
        <v>58</v>
      </c>
      <c r="D62" s="150">
        <v>4</v>
      </c>
      <c r="E62" s="171">
        <v>6420001015602</v>
      </c>
      <c r="F62" s="169" t="s">
        <v>93</v>
      </c>
      <c r="G62" s="172" t="s">
        <v>493</v>
      </c>
      <c r="H62" s="173">
        <v>10</v>
      </c>
      <c r="I62" s="177">
        <v>1831478</v>
      </c>
      <c r="J62" s="178">
        <v>2465</v>
      </c>
      <c r="K62" s="173">
        <v>245</v>
      </c>
      <c r="L62" s="174">
        <f t="shared" si="0"/>
        <v>10.1</v>
      </c>
      <c r="M62" s="161">
        <v>12</v>
      </c>
      <c r="N62" s="165">
        <f t="shared" si="1"/>
        <v>15111.204620462047</v>
      </c>
      <c r="O62" s="175"/>
      <c r="P62" s="176"/>
      <c r="Q62" s="235" t="s">
        <v>204</v>
      </c>
      <c r="R62" s="72"/>
      <c r="S62" s="234">
        <v>0.02</v>
      </c>
      <c r="T62" s="227"/>
      <c r="U62" s="72"/>
      <c r="V62" s="242"/>
      <c r="W62" s="235"/>
      <c r="X62" s="72"/>
      <c r="Y62" s="234"/>
      <c r="Z62" s="247"/>
      <c r="AA62" s="124"/>
    </row>
    <row r="63" spans="1:27" ht="27" customHeight="1" x14ac:dyDescent="0.15">
      <c r="A63" s="154"/>
      <c r="B63" s="169" t="s">
        <v>692</v>
      </c>
      <c r="C63" s="170">
        <v>59</v>
      </c>
      <c r="D63" s="150">
        <v>2</v>
      </c>
      <c r="E63" s="171">
        <v>1420005004366</v>
      </c>
      <c r="F63" s="169" t="s">
        <v>273</v>
      </c>
      <c r="G63" s="172" t="s">
        <v>494</v>
      </c>
      <c r="H63" s="173">
        <v>15</v>
      </c>
      <c r="I63" s="177">
        <v>1412100</v>
      </c>
      <c r="J63" s="178">
        <v>3106</v>
      </c>
      <c r="K63" s="173">
        <v>259</v>
      </c>
      <c r="L63" s="174">
        <f t="shared" si="0"/>
        <v>12</v>
      </c>
      <c r="M63" s="161">
        <v>12</v>
      </c>
      <c r="N63" s="165">
        <f t="shared" si="1"/>
        <v>9806.25</v>
      </c>
      <c r="O63" s="175"/>
      <c r="P63" s="176"/>
      <c r="Q63" s="233" t="s">
        <v>204</v>
      </c>
      <c r="R63" s="71"/>
      <c r="S63" s="234">
        <v>5.0000000000000001E-3</v>
      </c>
      <c r="T63" s="226"/>
      <c r="U63" s="71"/>
      <c r="V63" s="242"/>
      <c r="W63" s="233"/>
      <c r="X63" s="71"/>
      <c r="Y63" s="234"/>
      <c r="Z63" s="248"/>
      <c r="AA63" s="124"/>
    </row>
    <row r="64" spans="1:27" ht="27" customHeight="1" x14ac:dyDescent="0.15">
      <c r="A64" s="154"/>
      <c r="B64" s="169" t="s">
        <v>692</v>
      </c>
      <c r="C64" s="170">
        <v>60</v>
      </c>
      <c r="D64" s="150">
        <v>4</v>
      </c>
      <c r="E64" s="171" t="s">
        <v>274</v>
      </c>
      <c r="F64" s="169" t="s">
        <v>275</v>
      </c>
      <c r="G64" s="172" t="s">
        <v>495</v>
      </c>
      <c r="H64" s="173">
        <v>20</v>
      </c>
      <c r="I64" s="177">
        <v>9945704</v>
      </c>
      <c r="J64" s="178">
        <v>6082</v>
      </c>
      <c r="K64" s="173">
        <v>301</v>
      </c>
      <c r="L64" s="174">
        <f t="shared" si="0"/>
        <v>20.3</v>
      </c>
      <c r="M64" s="161">
        <v>12</v>
      </c>
      <c r="N64" s="165">
        <f t="shared" si="1"/>
        <v>40828.013136288995</v>
      </c>
      <c r="O64" s="175"/>
      <c r="P64" s="176"/>
      <c r="Q64" s="235" t="s">
        <v>204</v>
      </c>
      <c r="R64" s="72"/>
      <c r="S64" s="234">
        <v>0.99</v>
      </c>
      <c r="T64" s="227"/>
      <c r="U64" s="72"/>
      <c r="V64" s="242"/>
      <c r="W64" s="235"/>
      <c r="X64" s="72"/>
      <c r="Y64" s="234"/>
      <c r="Z64" s="247" t="s">
        <v>204</v>
      </c>
      <c r="AA64" s="124">
        <v>3.7999999999999999E-2</v>
      </c>
    </row>
    <row r="65" spans="1:27" ht="27" customHeight="1" x14ac:dyDescent="0.15">
      <c r="A65" s="154"/>
      <c r="B65" s="169" t="s">
        <v>692</v>
      </c>
      <c r="C65" s="170">
        <v>61</v>
      </c>
      <c r="D65" s="150">
        <v>2</v>
      </c>
      <c r="E65" s="171">
        <v>6420005003553</v>
      </c>
      <c r="F65" s="169" t="s">
        <v>97</v>
      </c>
      <c r="G65" s="172" t="s">
        <v>496</v>
      </c>
      <c r="H65" s="173">
        <v>40</v>
      </c>
      <c r="I65" s="177">
        <v>5531978</v>
      </c>
      <c r="J65" s="178">
        <v>10591</v>
      </c>
      <c r="K65" s="173">
        <v>269</v>
      </c>
      <c r="L65" s="174">
        <f t="shared" si="0"/>
        <v>39.4</v>
      </c>
      <c r="M65" s="161">
        <v>12</v>
      </c>
      <c r="N65" s="165">
        <f t="shared" si="1"/>
        <v>11700.46108291032</v>
      </c>
      <c r="O65" s="175"/>
      <c r="P65" s="176"/>
      <c r="Q65" s="233" t="s">
        <v>204</v>
      </c>
      <c r="R65" s="71"/>
      <c r="S65" s="234">
        <v>2.5999999999999999E-2</v>
      </c>
      <c r="T65" s="226"/>
      <c r="U65" s="71"/>
      <c r="V65" s="242"/>
      <c r="W65" s="233"/>
      <c r="X65" s="71"/>
      <c r="Y65" s="234"/>
      <c r="Z65" s="248"/>
      <c r="AA65" s="124"/>
    </row>
    <row r="66" spans="1:27" ht="27" customHeight="1" x14ac:dyDescent="0.15">
      <c r="A66" s="154"/>
      <c r="B66" s="169" t="s">
        <v>692</v>
      </c>
      <c r="C66" s="170">
        <v>62</v>
      </c>
      <c r="D66" s="150">
        <v>2</v>
      </c>
      <c r="E66" s="171">
        <v>9420005005200</v>
      </c>
      <c r="F66" s="169" t="s">
        <v>276</v>
      </c>
      <c r="G66" s="172" t="s">
        <v>497</v>
      </c>
      <c r="H66" s="173">
        <v>40</v>
      </c>
      <c r="I66" s="177">
        <v>5030985</v>
      </c>
      <c r="J66" s="178">
        <v>8852</v>
      </c>
      <c r="K66" s="173">
        <v>240</v>
      </c>
      <c r="L66" s="174">
        <f t="shared" si="0"/>
        <v>36.9</v>
      </c>
      <c r="M66" s="161">
        <v>12</v>
      </c>
      <c r="N66" s="165">
        <f t="shared" si="1"/>
        <v>11361.754742547426</v>
      </c>
      <c r="O66" s="175"/>
      <c r="P66" s="176"/>
      <c r="Q66" s="235" t="s">
        <v>204</v>
      </c>
      <c r="R66" s="72"/>
      <c r="S66" s="234">
        <v>0.01</v>
      </c>
      <c r="T66" s="227"/>
      <c r="U66" s="72"/>
      <c r="V66" s="242"/>
      <c r="W66" s="235" t="s">
        <v>204</v>
      </c>
      <c r="X66" s="72"/>
      <c r="Y66" s="234">
        <v>0.7</v>
      </c>
      <c r="Z66" s="247"/>
      <c r="AA66" s="124"/>
    </row>
    <row r="67" spans="1:27" ht="27" customHeight="1" x14ac:dyDescent="0.15">
      <c r="A67" s="154"/>
      <c r="B67" s="169" t="s">
        <v>692</v>
      </c>
      <c r="C67" s="170">
        <v>63</v>
      </c>
      <c r="D67" s="150">
        <v>2</v>
      </c>
      <c r="E67" s="171">
        <v>4420005003555</v>
      </c>
      <c r="F67" s="169" t="s">
        <v>277</v>
      </c>
      <c r="G67" s="172" t="s">
        <v>498</v>
      </c>
      <c r="H67" s="173">
        <v>15</v>
      </c>
      <c r="I67" s="177">
        <v>6170200</v>
      </c>
      <c r="J67" s="178">
        <v>3291</v>
      </c>
      <c r="K67" s="173">
        <v>310</v>
      </c>
      <c r="L67" s="174">
        <f t="shared" si="0"/>
        <v>10.7</v>
      </c>
      <c r="M67" s="161">
        <v>12</v>
      </c>
      <c r="N67" s="165">
        <f t="shared" si="1"/>
        <v>48054.517133956389</v>
      </c>
      <c r="O67" s="175"/>
      <c r="P67" s="176"/>
      <c r="Q67" s="233"/>
      <c r="R67" s="71"/>
      <c r="S67" s="234"/>
      <c r="T67" s="226"/>
      <c r="U67" s="71"/>
      <c r="V67" s="242"/>
      <c r="W67" s="233"/>
      <c r="X67" s="71"/>
      <c r="Y67" s="234"/>
      <c r="Z67" s="248"/>
      <c r="AA67" s="124"/>
    </row>
    <row r="68" spans="1:27" ht="27" customHeight="1" x14ac:dyDescent="0.15">
      <c r="A68" s="154"/>
      <c r="B68" s="169" t="s">
        <v>692</v>
      </c>
      <c r="C68" s="170">
        <v>64</v>
      </c>
      <c r="D68" s="150">
        <v>5</v>
      </c>
      <c r="E68" s="171">
        <v>4420005006252</v>
      </c>
      <c r="F68" s="169" t="s">
        <v>278</v>
      </c>
      <c r="G68" s="172" t="s">
        <v>499</v>
      </c>
      <c r="H68" s="173">
        <v>20</v>
      </c>
      <c r="I68" s="177">
        <v>1169190</v>
      </c>
      <c r="J68" s="178">
        <v>1799</v>
      </c>
      <c r="K68" s="173">
        <v>279</v>
      </c>
      <c r="L68" s="174">
        <f t="shared" si="0"/>
        <v>6.5</v>
      </c>
      <c r="M68" s="161">
        <v>12</v>
      </c>
      <c r="N68" s="165">
        <f t="shared" si="1"/>
        <v>14989.615384615385</v>
      </c>
      <c r="O68" s="175"/>
      <c r="P68" s="176"/>
      <c r="Q68" s="235"/>
      <c r="R68" s="72"/>
      <c r="S68" s="234"/>
      <c r="T68" s="227"/>
      <c r="U68" s="72"/>
      <c r="V68" s="242"/>
      <c r="W68" s="235"/>
      <c r="X68" s="72"/>
      <c r="Y68" s="234"/>
      <c r="Z68" s="247"/>
      <c r="AA68" s="124"/>
    </row>
    <row r="69" spans="1:27" ht="27" customHeight="1" x14ac:dyDescent="0.15">
      <c r="A69" s="154"/>
      <c r="B69" s="169" t="s">
        <v>692</v>
      </c>
      <c r="C69" s="170">
        <v>65</v>
      </c>
      <c r="D69" s="150">
        <v>2</v>
      </c>
      <c r="E69" s="171">
        <v>1420005004390</v>
      </c>
      <c r="F69" s="169" t="s">
        <v>279</v>
      </c>
      <c r="G69" s="172" t="s">
        <v>128</v>
      </c>
      <c r="H69" s="173">
        <v>20</v>
      </c>
      <c r="I69" s="177">
        <v>2092800</v>
      </c>
      <c r="J69" s="178">
        <v>2219</v>
      </c>
      <c r="K69" s="173">
        <v>264</v>
      </c>
      <c r="L69" s="174">
        <f t="shared" si="0"/>
        <v>8.5</v>
      </c>
      <c r="M69" s="161">
        <v>12</v>
      </c>
      <c r="N69" s="165">
        <f t="shared" si="1"/>
        <v>20517.647058823528</v>
      </c>
      <c r="O69" s="175"/>
      <c r="P69" s="176"/>
      <c r="Q69" s="235"/>
      <c r="R69" s="72"/>
      <c r="S69" s="234"/>
      <c r="T69" s="227"/>
      <c r="U69" s="72"/>
      <c r="V69" s="242"/>
      <c r="W69" s="235"/>
      <c r="X69" s="72"/>
      <c r="Y69" s="234"/>
      <c r="Z69" s="247"/>
      <c r="AA69" s="124"/>
    </row>
    <row r="70" spans="1:27" ht="27" customHeight="1" x14ac:dyDescent="0.15">
      <c r="A70" s="154"/>
      <c r="B70" s="169" t="s">
        <v>692</v>
      </c>
      <c r="C70" s="170">
        <v>66</v>
      </c>
      <c r="D70" s="150">
        <v>2</v>
      </c>
      <c r="E70" s="171">
        <v>4420005004396</v>
      </c>
      <c r="F70" s="169" t="s">
        <v>280</v>
      </c>
      <c r="G70" s="172" t="s">
        <v>500</v>
      </c>
      <c r="H70" s="173">
        <v>30</v>
      </c>
      <c r="I70" s="177">
        <v>4496016</v>
      </c>
      <c r="J70" s="178">
        <v>7924</v>
      </c>
      <c r="K70" s="173">
        <v>242</v>
      </c>
      <c r="L70" s="174">
        <f t="shared" si="0"/>
        <v>32.800000000000004</v>
      </c>
      <c r="M70" s="161">
        <v>12</v>
      </c>
      <c r="N70" s="165">
        <f t="shared" si="1"/>
        <v>11422.804878048779</v>
      </c>
      <c r="O70" s="175"/>
      <c r="P70" s="176"/>
      <c r="Q70" s="233"/>
      <c r="R70" s="71"/>
      <c r="S70" s="234"/>
      <c r="T70" s="226"/>
      <c r="U70" s="71"/>
      <c r="V70" s="242"/>
      <c r="W70" s="233"/>
      <c r="X70" s="71"/>
      <c r="Y70" s="234"/>
      <c r="Z70" s="248"/>
      <c r="AA70" s="124"/>
    </row>
    <row r="71" spans="1:27" ht="27" customHeight="1" x14ac:dyDescent="0.15">
      <c r="A71" s="154"/>
      <c r="B71" s="169" t="s">
        <v>692</v>
      </c>
      <c r="C71" s="170">
        <v>67</v>
      </c>
      <c r="D71" s="150">
        <v>4</v>
      </c>
      <c r="E71" s="171">
        <v>7430001067030</v>
      </c>
      <c r="F71" s="169" t="s">
        <v>281</v>
      </c>
      <c r="G71" s="172" t="s">
        <v>501</v>
      </c>
      <c r="H71" s="173">
        <v>20</v>
      </c>
      <c r="I71" s="177">
        <v>4812434</v>
      </c>
      <c r="J71" s="178">
        <v>4859</v>
      </c>
      <c r="K71" s="173">
        <v>223</v>
      </c>
      <c r="L71" s="174">
        <f t="shared" si="0"/>
        <v>21.8</v>
      </c>
      <c r="M71" s="161">
        <v>11</v>
      </c>
      <c r="N71" s="165">
        <f t="shared" si="1"/>
        <v>20068.532110091743</v>
      </c>
      <c r="O71" s="175" t="s">
        <v>204</v>
      </c>
      <c r="P71" s="176"/>
      <c r="Q71" s="235" t="s">
        <v>204</v>
      </c>
      <c r="R71" s="72" t="s">
        <v>204</v>
      </c>
      <c r="S71" s="234">
        <v>1E-3</v>
      </c>
      <c r="T71" s="227"/>
      <c r="U71" s="72"/>
      <c r="V71" s="242"/>
      <c r="W71" s="235"/>
      <c r="X71" s="72"/>
      <c r="Y71" s="234"/>
      <c r="Z71" s="247"/>
      <c r="AA71" s="124"/>
    </row>
    <row r="72" spans="1:27" ht="27" customHeight="1" x14ac:dyDescent="0.15">
      <c r="A72" s="154"/>
      <c r="B72" s="169" t="s">
        <v>692</v>
      </c>
      <c r="C72" s="170">
        <v>68</v>
      </c>
      <c r="D72" s="150">
        <v>4</v>
      </c>
      <c r="E72" s="171" t="s">
        <v>282</v>
      </c>
      <c r="F72" s="169" t="s">
        <v>242</v>
      </c>
      <c r="G72" s="172" t="s">
        <v>502</v>
      </c>
      <c r="H72" s="173">
        <v>20</v>
      </c>
      <c r="I72" s="177">
        <v>4470237</v>
      </c>
      <c r="J72" s="178">
        <v>3500</v>
      </c>
      <c r="K72" s="173">
        <v>205</v>
      </c>
      <c r="L72" s="174">
        <f t="shared" si="0"/>
        <v>17.100000000000001</v>
      </c>
      <c r="M72" s="161">
        <v>10</v>
      </c>
      <c r="N72" s="165">
        <f t="shared" si="1"/>
        <v>26141.73684210526</v>
      </c>
      <c r="O72" s="175" t="s">
        <v>204</v>
      </c>
      <c r="P72" s="176"/>
      <c r="Q72" s="233"/>
      <c r="R72" s="71"/>
      <c r="S72" s="234"/>
      <c r="T72" s="226"/>
      <c r="U72" s="71"/>
      <c r="V72" s="242"/>
      <c r="W72" s="233"/>
      <c r="X72" s="71"/>
      <c r="Y72" s="234"/>
      <c r="Z72" s="248" t="s">
        <v>204</v>
      </c>
      <c r="AA72" s="124">
        <v>4.2999999999999997E-2</v>
      </c>
    </row>
    <row r="73" spans="1:27" ht="27" customHeight="1" x14ac:dyDescent="0.15">
      <c r="A73" s="154"/>
      <c r="B73" s="169" t="s">
        <v>692</v>
      </c>
      <c r="C73" s="170">
        <v>69</v>
      </c>
      <c r="D73" s="150">
        <v>4</v>
      </c>
      <c r="E73" s="171">
        <v>4420001014399</v>
      </c>
      <c r="F73" s="169" t="s">
        <v>283</v>
      </c>
      <c r="G73" s="172" t="s">
        <v>503</v>
      </c>
      <c r="H73" s="173">
        <v>20</v>
      </c>
      <c r="I73" s="177">
        <v>3189740</v>
      </c>
      <c r="J73" s="178">
        <v>4127</v>
      </c>
      <c r="K73" s="173">
        <v>269</v>
      </c>
      <c r="L73" s="174">
        <f t="shared" si="0"/>
        <v>15.4</v>
      </c>
      <c r="M73" s="161">
        <v>12</v>
      </c>
      <c r="N73" s="165">
        <f t="shared" si="1"/>
        <v>17260.497835497834</v>
      </c>
      <c r="O73" s="175"/>
      <c r="P73" s="176"/>
      <c r="Q73" s="235"/>
      <c r="R73" s="72"/>
      <c r="S73" s="234"/>
      <c r="T73" s="227"/>
      <c r="U73" s="72"/>
      <c r="V73" s="242"/>
      <c r="W73" s="235"/>
      <c r="X73" s="72"/>
      <c r="Y73" s="234"/>
      <c r="Z73" s="247"/>
      <c r="AA73" s="124"/>
    </row>
    <row r="74" spans="1:27" ht="27" customHeight="1" x14ac:dyDescent="0.15">
      <c r="A74" s="154"/>
      <c r="B74" s="169" t="s">
        <v>692</v>
      </c>
      <c r="C74" s="170">
        <v>70</v>
      </c>
      <c r="D74" s="150">
        <v>2</v>
      </c>
      <c r="E74" s="171">
        <v>3420005005222</v>
      </c>
      <c r="F74" s="169" t="s">
        <v>284</v>
      </c>
      <c r="G74" s="172" t="s">
        <v>504</v>
      </c>
      <c r="H74" s="173">
        <v>20</v>
      </c>
      <c r="I74" s="177">
        <v>1856600</v>
      </c>
      <c r="J74" s="178">
        <v>5426</v>
      </c>
      <c r="K74" s="173">
        <v>280</v>
      </c>
      <c r="L74" s="174">
        <f t="shared" si="0"/>
        <v>19.400000000000002</v>
      </c>
      <c r="M74" s="161">
        <v>12</v>
      </c>
      <c r="N74" s="165">
        <f t="shared" si="1"/>
        <v>7975.0859106529206</v>
      </c>
      <c r="O74" s="175"/>
      <c r="P74" s="176"/>
      <c r="Q74" s="233" t="s">
        <v>204</v>
      </c>
      <c r="R74" s="71"/>
      <c r="S74" s="236">
        <v>0.29799999999999999</v>
      </c>
      <c r="T74" s="226"/>
      <c r="U74" s="71"/>
      <c r="V74" s="243"/>
      <c r="W74" s="233"/>
      <c r="X74" s="71"/>
      <c r="Y74" s="236"/>
      <c r="Z74" s="248"/>
      <c r="AA74" s="124"/>
    </row>
    <row r="75" spans="1:27" ht="27" customHeight="1" x14ac:dyDescent="0.15">
      <c r="A75" s="154"/>
      <c r="B75" s="169" t="s">
        <v>692</v>
      </c>
      <c r="C75" s="170">
        <v>71</v>
      </c>
      <c r="D75" s="150">
        <v>6</v>
      </c>
      <c r="E75" s="171">
        <v>5000020028347</v>
      </c>
      <c r="F75" s="169" t="s">
        <v>285</v>
      </c>
      <c r="G75" s="172" t="s">
        <v>505</v>
      </c>
      <c r="H75" s="173">
        <v>60</v>
      </c>
      <c r="I75" s="177">
        <v>9099445</v>
      </c>
      <c r="J75" s="178">
        <v>14323</v>
      </c>
      <c r="K75" s="173">
        <v>247</v>
      </c>
      <c r="L75" s="174">
        <f t="shared" si="0"/>
        <v>58</v>
      </c>
      <c r="M75" s="161">
        <v>12</v>
      </c>
      <c r="N75" s="165">
        <f t="shared" si="1"/>
        <v>13073.915229885059</v>
      </c>
      <c r="O75" s="175"/>
      <c r="P75" s="176"/>
      <c r="Q75" s="235"/>
      <c r="R75" s="72"/>
      <c r="S75" s="234"/>
      <c r="T75" s="227"/>
      <c r="U75" s="72"/>
      <c r="V75" s="242"/>
      <c r="W75" s="235"/>
      <c r="X75" s="72"/>
      <c r="Y75" s="234"/>
      <c r="Z75" s="247"/>
      <c r="AA75" s="124"/>
    </row>
    <row r="76" spans="1:27" ht="27" customHeight="1" x14ac:dyDescent="0.15">
      <c r="A76" s="154"/>
      <c r="B76" s="169" t="s">
        <v>692</v>
      </c>
      <c r="C76" s="170">
        <v>72</v>
      </c>
      <c r="D76" s="150">
        <v>2</v>
      </c>
      <c r="E76" s="171">
        <v>9420005006545</v>
      </c>
      <c r="F76" s="169" t="s">
        <v>286</v>
      </c>
      <c r="G76" s="172" t="s">
        <v>506</v>
      </c>
      <c r="H76" s="173">
        <v>40</v>
      </c>
      <c r="I76" s="177">
        <v>15214901</v>
      </c>
      <c r="J76" s="178">
        <v>11027</v>
      </c>
      <c r="K76" s="173">
        <v>268</v>
      </c>
      <c r="L76" s="174">
        <f t="shared" si="0"/>
        <v>41.2</v>
      </c>
      <c r="M76" s="161">
        <v>12</v>
      </c>
      <c r="N76" s="165">
        <f t="shared" si="1"/>
        <v>30774.476132686079</v>
      </c>
      <c r="O76" s="175"/>
      <c r="P76" s="176"/>
      <c r="Q76" s="233" t="s">
        <v>204</v>
      </c>
      <c r="R76" s="71"/>
      <c r="S76" s="234">
        <v>1E-4</v>
      </c>
      <c r="T76" s="226"/>
      <c r="U76" s="71"/>
      <c r="V76" s="242"/>
      <c r="W76" s="233"/>
      <c r="X76" s="71"/>
      <c r="Y76" s="234"/>
      <c r="Z76" s="248"/>
      <c r="AA76" s="124"/>
    </row>
    <row r="77" spans="1:27" ht="27" customHeight="1" x14ac:dyDescent="0.15">
      <c r="A77" s="154"/>
      <c r="B77" s="169" t="s">
        <v>692</v>
      </c>
      <c r="C77" s="170">
        <v>73</v>
      </c>
      <c r="D77" s="150">
        <v>2</v>
      </c>
      <c r="E77" s="171" t="s">
        <v>287</v>
      </c>
      <c r="F77" s="169" t="s">
        <v>288</v>
      </c>
      <c r="G77" s="172" t="s">
        <v>507</v>
      </c>
      <c r="H77" s="173">
        <v>34</v>
      </c>
      <c r="I77" s="177">
        <v>18540276</v>
      </c>
      <c r="J77" s="178">
        <v>11147</v>
      </c>
      <c r="K77" s="173">
        <v>362</v>
      </c>
      <c r="L77" s="174">
        <f t="shared" si="0"/>
        <v>30.8</v>
      </c>
      <c r="M77" s="161">
        <v>12</v>
      </c>
      <c r="N77" s="165">
        <f t="shared" si="1"/>
        <v>50163.084415584417</v>
      </c>
      <c r="O77" s="175"/>
      <c r="P77" s="176"/>
      <c r="Q77" s="235" t="s">
        <v>204</v>
      </c>
      <c r="R77" s="72"/>
      <c r="S77" s="234">
        <v>7.1999999999999995E-2</v>
      </c>
      <c r="T77" s="227"/>
      <c r="U77" s="72"/>
      <c r="V77" s="242"/>
      <c r="W77" s="235"/>
      <c r="X77" s="72"/>
      <c r="Y77" s="234"/>
      <c r="Z77" s="247"/>
      <c r="AA77" s="124"/>
    </row>
    <row r="78" spans="1:27" ht="27" customHeight="1" x14ac:dyDescent="0.15">
      <c r="A78" s="154"/>
      <c r="B78" s="169" t="s">
        <v>692</v>
      </c>
      <c r="C78" s="170">
        <v>74</v>
      </c>
      <c r="D78" s="150">
        <v>2</v>
      </c>
      <c r="E78" s="171">
        <v>5420005000403</v>
      </c>
      <c r="F78" s="169" t="s">
        <v>289</v>
      </c>
      <c r="G78" s="180" t="s">
        <v>508</v>
      </c>
      <c r="H78" s="173">
        <v>10</v>
      </c>
      <c r="I78" s="177">
        <v>684025</v>
      </c>
      <c r="J78" s="178">
        <v>1770</v>
      </c>
      <c r="K78" s="173">
        <v>293</v>
      </c>
      <c r="L78" s="174">
        <f t="shared" si="0"/>
        <v>6.1</v>
      </c>
      <c r="M78" s="161">
        <v>12</v>
      </c>
      <c r="N78" s="165">
        <f t="shared" si="1"/>
        <v>9344.6038251366135</v>
      </c>
      <c r="O78" s="175"/>
      <c r="P78" s="176"/>
      <c r="Q78" s="233"/>
      <c r="R78" s="71"/>
      <c r="S78" s="234"/>
      <c r="T78" s="226"/>
      <c r="U78" s="71"/>
      <c r="V78" s="242"/>
      <c r="W78" s="233"/>
      <c r="X78" s="71"/>
      <c r="Y78" s="234"/>
      <c r="Z78" s="248"/>
      <c r="AA78" s="124"/>
    </row>
    <row r="79" spans="1:27" ht="27" customHeight="1" x14ac:dyDescent="0.15">
      <c r="A79" s="154"/>
      <c r="B79" s="169" t="s">
        <v>692</v>
      </c>
      <c r="C79" s="170">
        <v>75</v>
      </c>
      <c r="D79" s="150">
        <v>2</v>
      </c>
      <c r="E79" s="171">
        <v>5420005004362</v>
      </c>
      <c r="F79" s="169" t="s">
        <v>290</v>
      </c>
      <c r="G79" s="180" t="s">
        <v>509</v>
      </c>
      <c r="H79" s="173">
        <v>12</v>
      </c>
      <c r="I79" s="177">
        <v>2525111</v>
      </c>
      <c r="J79" s="178">
        <v>2737</v>
      </c>
      <c r="K79" s="173">
        <v>256</v>
      </c>
      <c r="L79" s="174">
        <f t="shared" si="0"/>
        <v>10.7</v>
      </c>
      <c r="M79" s="161">
        <v>12</v>
      </c>
      <c r="N79" s="165">
        <f t="shared" si="1"/>
        <v>19665.973520249223</v>
      </c>
      <c r="O79" s="175"/>
      <c r="P79" s="176"/>
      <c r="Q79" s="235"/>
      <c r="R79" s="72"/>
      <c r="S79" s="234"/>
      <c r="T79" s="227"/>
      <c r="U79" s="72"/>
      <c r="V79" s="242"/>
      <c r="W79" s="235"/>
      <c r="X79" s="72"/>
      <c r="Y79" s="234"/>
      <c r="Z79" s="247"/>
      <c r="AA79" s="124"/>
    </row>
    <row r="80" spans="1:27" ht="27" customHeight="1" x14ac:dyDescent="0.15">
      <c r="A80" s="154"/>
      <c r="B80" s="169" t="s">
        <v>692</v>
      </c>
      <c r="C80" s="170">
        <v>76</v>
      </c>
      <c r="D80" s="150">
        <v>2</v>
      </c>
      <c r="E80" s="171" t="s">
        <v>103</v>
      </c>
      <c r="F80" s="169" t="s">
        <v>104</v>
      </c>
      <c r="G80" s="180" t="s">
        <v>510</v>
      </c>
      <c r="H80" s="173">
        <v>20</v>
      </c>
      <c r="I80" s="177">
        <v>3284603</v>
      </c>
      <c r="J80" s="178">
        <v>3766</v>
      </c>
      <c r="K80" s="173">
        <v>262</v>
      </c>
      <c r="L80" s="174">
        <f t="shared" si="0"/>
        <v>14.4</v>
      </c>
      <c r="M80" s="161">
        <v>12</v>
      </c>
      <c r="N80" s="165">
        <f t="shared" si="1"/>
        <v>19008.119212962964</v>
      </c>
      <c r="O80" s="175"/>
      <c r="P80" s="176"/>
      <c r="Q80" s="233"/>
      <c r="R80" s="71"/>
      <c r="S80" s="234"/>
      <c r="T80" s="226"/>
      <c r="U80" s="71"/>
      <c r="V80" s="242"/>
      <c r="W80" s="233"/>
      <c r="X80" s="71"/>
      <c r="Y80" s="234"/>
      <c r="Z80" s="248"/>
      <c r="AA80" s="124"/>
    </row>
    <row r="81" spans="1:27" ht="27" customHeight="1" x14ac:dyDescent="0.15">
      <c r="A81" s="154"/>
      <c r="B81" s="169" t="s">
        <v>692</v>
      </c>
      <c r="C81" s="170">
        <v>77</v>
      </c>
      <c r="D81" s="150">
        <v>2</v>
      </c>
      <c r="E81" s="171" t="s">
        <v>103</v>
      </c>
      <c r="F81" s="169" t="s">
        <v>104</v>
      </c>
      <c r="G81" s="180" t="s">
        <v>511</v>
      </c>
      <c r="H81" s="173">
        <v>10</v>
      </c>
      <c r="I81" s="177">
        <v>2264825</v>
      </c>
      <c r="J81" s="178">
        <v>1741</v>
      </c>
      <c r="K81" s="173">
        <v>240</v>
      </c>
      <c r="L81" s="174">
        <f t="shared" si="0"/>
        <v>7.3</v>
      </c>
      <c r="M81" s="161">
        <v>12</v>
      </c>
      <c r="N81" s="165">
        <f t="shared" si="1"/>
        <v>25854.166666666668</v>
      </c>
      <c r="O81" s="175"/>
      <c r="P81" s="176"/>
      <c r="Q81" s="235"/>
      <c r="R81" s="72"/>
      <c r="S81" s="234"/>
      <c r="T81" s="227"/>
      <c r="U81" s="72"/>
      <c r="V81" s="242"/>
      <c r="W81" s="235"/>
      <c r="X81" s="72"/>
      <c r="Y81" s="234"/>
      <c r="Z81" s="247"/>
      <c r="AA81" s="124"/>
    </row>
    <row r="82" spans="1:27" ht="27" customHeight="1" x14ac:dyDescent="0.15">
      <c r="A82" s="154"/>
      <c r="B82" s="169" t="s">
        <v>692</v>
      </c>
      <c r="C82" s="170">
        <v>78</v>
      </c>
      <c r="D82" s="150">
        <v>2</v>
      </c>
      <c r="E82" s="171">
        <v>2420005007392</v>
      </c>
      <c r="F82" s="169" t="s">
        <v>106</v>
      </c>
      <c r="G82" s="180" t="s">
        <v>512</v>
      </c>
      <c r="H82" s="173">
        <v>20</v>
      </c>
      <c r="I82" s="177">
        <v>4275600</v>
      </c>
      <c r="J82" s="178">
        <v>2274</v>
      </c>
      <c r="K82" s="173">
        <v>256</v>
      </c>
      <c r="L82" s="174">
        <f t="shared" si="0"/>
        <v>8.9</v>
      </c>
      <c r="M82" s="161">
        <v>12</v>
      </c>
      <c r="N82" s="165">
        <f t="shared" si="1"/>
        <v>40033.707865168537</v>
      </c>
      <c r="O82" s="175"/>
      <c r="P82" s="176"/>
      <c r="Q82" s="233"/>
      <c r="R82" s="71"/>
      <c r="S82" s="234"/>
      <c r="T82" s="226"/>
      <c r="U82" s="71"/>
      <c r="V82" s="242"/>
      <c r="W82" s="233"/>
      <c r="X82" s="71"/>
      <c r="Y82" s="234"/>
      <c r="Z82" s="248"/>
      <c r="AA82" s="124"/>
    </row>
    <row r="83" spans="1:27" ht="27" customHeight="1" x14ac:dyDescent="0.15">
      <c r="A83" s="154"/>
      <c r="B83" s="169" t="s">
        <v>692</v>
      </c>
      <c r="C83" s="170">
        <v>79</v>
      </c>
      <c r="D83" s="150">
        <v>2</v>
      </c>
      <c r="E83" s="171">
        <v>2420005000356</v>
      </c>
      <c r="F83" s="169" t="s">
        <v>291</v>
      </c>
      <c r="G83" s="180" t="s">
        <v>513</v>
      </c>
      <c r="H83" s="173">
        <v>30</v>
      </c>
      <c r="I83" s="177">
        <v>12202071</v>
      </c>
      <c r="J83" s="178">
        <v>8674</v>
      </c>
      <c r="K83" s="173">
        <v>287</v>
      </c>
      <c r="L83" s="174">
        <f t="shared" si="0"/>
        <v>30.3</v>
      </c>
      <c r="M83" s="161">
        <v>12</v>
      </c>
      <c r="N83" s="165">
        <f t="shared" si="1"/>
        <v>33559.051155115514</v>
      </c>
      <c r="O83" s="175"/>
      <c r="P83" s="176"/>
      <c r="Q83" s="235" t="s">
        <v>204</v>
      </c>
      <c r="R83" s="72"/>
      <c r="S83" s="234">
        <v>0.5</v>
      </c>
      <c r="T83" s="227" t="s">
        <v>204</v>
      </c>
      <c r="U83" s="72"/>
      <c r="V83" s="242">
        <v>0.06</v>
      </c>
      <c r="W83" s="235" t="s">
        <v>204</v>
      </c>
      <c r="X83" s="72"/>
      <c r="Y83" s="234">
        <v>0.06</v>
      </c>
      <c r="Z83" s="247"/>
      <c r="AA83" s="124"/>
    </row>
    <row r="84" spans="1:27" ht="27" customHeight="1" x14ac:dyDescent="0.15">
      <c r="A84" s="154"/>
      <c r="B84" s="169" t="s">
        <v>692</v>
      </c>
      <c r="C84" s="170">
        <v>80</v>
      </c>
      <c r="D84" s="150">
        <v>2</v>
      </c>
      <c r="E84" s="171">
        <v>2420005000356</v>
      </c>
      <c r="F84" s="169" t="s">
        <v>292</v>
      </c>
      <c r="G84" s="180" t="s">
        <v>514</v>
      </c>
      <c r="H84" s="173">
        <v>20</v>
      </c>
      <c r="I84" s="177">
        <v>4256770</v>
      </c>
      <c r="J84" s="178">
        <v>6097</v>
      </c>
      <c r="K84" s="173">
        <v>269</v>
      </c>
      <c r="L84" s="174">
        <f t="shared" si="0"/>
        <v>22.700000000000003</v>
      </c>
      <c r="M84" s="161">
        <v>12</v>
      </c>
      <c r="N84" s="165">
        <f t="shared" si="1"/>
        <v>15626.908957415564</v>
      </c>
      <c r="O84" s="175"/>
      <c r="P84" s="176"/>
      <c r="Q84" s="233"/>
      <c r="R84" s="71"/>
      <c r="S84" s="234"/>
      <c r="T84" s="226" t="s">
        <v>204</v>
      </c>
      <c r="U84" s="71"/>
      <c r="V84" s="242">
        <v>7.0999999999999994E-2</v>
      </c>
      <c r="W84" s="233"/>
      <c r="X84" s="71"/>
      <c r="Y84" s="234"/>
      <c r="Z84" s="248"/>
      <c r="AA84" s="124"/>
    </row>
    <row r="85" spans="1:27" ht="27" customHeight="1" x14ac:dyDescent="0.15">
      <c r="A85" s="154"/>
      <c r="B85" s="169" t="s">
        <v>692</v>
      </c>
      <c r="C85" s="170">
        <v>81</v>
      </c>
      <c r="D85" s="150">
        <v>2</v>
      </c>
      <c r="E85" s="171">
        <v>4420005003555</v>
      </c>
      <c r="F85" s="169" t="s">
        <v>293</v>
      </c>
      <c r="G85" s="180" t="s">
        <v>515</v>
      </c>
      <c r="H85" s="173">
        <v>20</v>
      </c>
      <c r="I85" s="177">
        <v>5956457</v>
      </c>
      <c r="J85" s="178">
        <v>5148</v>
      </c>
      <c r="K85" s="173">
        <v>310</v>
      </c>
      <c r="L85" s="174">
        <f t="shared" si="0"/>
        <v>16.700000000000003</v>
      </c>
      <c r="M85" s="161">
        <v>12</v>
      </c>
      <c r="N85" s="165">
        <f t="shared" si="1"/>
        <v>29722.839321357282</v>
      </c>
      <c r="O85" s="175"/>
      <c r="P85" s="176"/>
      <c r="Q85" s="235"/>
      <c r="R85" s="72"/>
      <c r="S85" s="234"/>
      <c r="T85" s="227"/>
      <c r="U85" s="72"/>
      <c r="V85" s="242"/>
      <c r="W85" s="235"/>
      <c r="X85" s="72"/>
      <c r="Y85" s="234"/>
      <c r="Z85" s="247"/>
      <c r="AA85" s="124"/>
    </row>
    <row r="86" spans="1:27" ht="27" customHeight="1" x14ac:dyDescent="0.15">
      <c r="A86" s="154"/>
      <c r="B86" s="169" t="s">
        <v>692</v>
      </c>
      <c r="C86" s="170">
        <v>82</v>
      </c>
      <c r="D86" s="150">
        <v>4</v>
      </c>
      <c r="E86" s="171">
        <v>4420001013252</v>
      </c>
      <c r="F86" s="169" t="s">
        <v>294</v>
      </c>
      <c r="G86" s="180" t="s">
        <v>516</v>
      </c>
      <c r="H86" s="173">
        <v>20</v>
      </c>
      <c r="I86" s="177">
        <v>2876900</v>
      </c>
      <c r="J86" s="178">
        <v>1837</v>
      </c>
      <c r="K86" s="173">
        <v>259</v>
      </c>
      <c r="L86" s="174">
        <f t="shared" si="0"/>
        <v>7.1</v>
      </c>
      <c r="M86" s="161">
        <v>12</v>
      </c>
      <c r="N86" s="165">
        <f t="shared" si="1"/>
        <v>33766.431924882629</v>
      </c>
      <c r="O86" s="175"/>
      <c r="P86" s="176"/>
      <c r="Q86" s="233" t="s">
        <v>204</v>
      </c>
      <c r="R86" s="71"/>
      <c r="S86" s="234">
        <v>0.4</v>
      </c>
      <c r="T86" s="226"/>
      <c r="U86" s="71"/>
      <c r="V86" s="242"/>
      <c r="W86" s="233"/>
      <c r="X86" s="71"/>
      <c r="Y86" s="234"/>
      <c r="Z86" s="248"/>
      <c r="AA86" s="124"/>
    </row>
    <row r="87" spans="1:27" ht="27" customHeight="1" x14ac:dyDescent="0.15">
      <c r="A87" s="154"/>
      <c r="B87" s="169" t="s">
        <v>692</v>
      </c>
      <c r="C87" s="170">
        <v>83</v>
      </c>
      <c r="D87" s="150">
        <v>6</v>
      </c>
      <c r="E87" s="171">
        <v>2420005006808</v>
      </c>
      <c r="F87" s="169" t="s">
        <v>295</v>
      </c>
      <c r="G87" s="180" t="s">
        <v>517</v>
      </c>
      <c r="H87" s="173">
        <v>20</v>
      </c>
      <c r="I87" s="177">
        <v>4725120</v>
      </c>
      <c r="J87" s="178">
        <v>4896</v>
      </c>
      <c r="K87" s="173">
        <v>269</v>
      </c>
      <c r="L87" s="174">
        <f t="shared" si="0"/>
        <v>18.3</v>
      </c>
      <c r="M87" s="161">
        <v>12</v>
      </c>
      <c r="N87" s="165">
        <f t="shared" si="1"/>
        <v>21516.939890710382</v>
      </c>
      <c r="O87" s="175"/>
      <c r="P87" s="176"/>
      <c r="Q87" s="235"/>
      <c r="R87" s="72"/>
      <c r="S87" s="234"/>
      <c r="T87" s="227"/>
      <c r="U87" s="72"/>
      <c r="V87" s="242"/>
      <c r="W87" s="235"/>
      <c r="X87" s="72"/>
      <c r="Y87" s="234"/>
      <c r="Z87" s="247"/>
      <c r="AA87" s="124"/>
    </row>
    <row r="88" spans="1:27" ht="27" customHeight="1" x14ac:dyDescent="0.15">
      <c r="A88" s="154"/>
      <c r="B88" s="169" t="s">
        <v>692</v>
      </c>
      <c r="C88" s="170">
        <v>84</v>
      </c>
      <c r="D88" s="150">
        <v>4</v>
      </c>
      <c r="E88" s="171">
        <v>1420001015796</v>
      </c>
      <c r="F88" s="169" t="s">
        <v>296</v>
      </c>
      <c r="G88" s="180" t="s">
        <v>518</v>
      </c>
      <c r="H88" s="173">
        <v>20</v>
      </c>
      <c r="I88" s="177">
        <v>3312157</v>
      </c>
      <c r="J88" s="178">
        <v>3701</v>
      </c>
      <c r="K88" s="173">
        <v>263</v>
      </c>
      <c r="L88" s="174">
        <f t="shared" ref="L88:L151" si="4">ROUNDUP(J88/K88,1)</f>
        <v>14.1</v>
      </c>
      <c r="M88" s="161">
        <v>12</v>
      </c>
      <c r="N88" s="165">
        <f t="shared" ref="N88:N151" si="5">IF(AND(I88&gt;0,L88&gt;0,M88&gt;0),I88/L88/M88,0)</f>
        <v>19575.395981087469</v>
      </c>
      <c r="O88" s="175"/>
      <c r="P88" s="176"/>
      <c r="Q88" s="233"/>
      <c r="R88" s="71"/>
      <c r="S88" s="234"/>
      <c r="T88" s="226"/>
      <c r="U88" s="71"/>
      <c r="V88" s="242"/>
      <c r="W88" s="233"/>
      <c r="X88" s="71"/>
      <c r="Y88" s="234"/>
      <c r="Z88" s="248"/>
      <c r="AA88" s="124"/>
    </row>
    <row r="89" spans="1:27" ht="27" customHeight="1" x14ac:dyDescent="0.15">
      <c r="A89" s="154"/>
      <c r="B89" s="169" t="s">
        <v>692</v>
      </c>
      <c r="C89" s="170">
        <v>85</v>
      </c>
      <c r="D89" s="150">
        <v>5</v>
      </c>
      <c r="E89" s="171">
        <v>4420005007606</v>
      </c>
      <c r="F89" s="169" t="s">
        <v>297</v>
      </c>
      <c r="G89" s="172" t="s">
        <v>519</v>
      </c>
      <c r="H89" s="173">
        <v>20</v>
      </c>
      <c r="I89" s="177">
        <v>6841724</v>
      </c>
      <c r="J89" s="178">
        <v>5691</v>
      </c>
      <c r="K89" s="173">
        <v>269</v>
      </c>
      <c r="L89" s="174">
        <f t="shared" si="4"/>
        <v>21.200000000000003</v>
      </c>
      <c r="M89" s="161">
        <v>12</v>
      </c>
      <c r="N89" s="165">
        <f t="shared" si="5"/>
        <v>26893.569182389936</v>
      </c>
      <c r="O89" s="175"/>
      <c r="P89" s="176"/>
      <c r="Q89" s="233"/>
      <c r="R89" s="71"/>
      <c r="S89" s="234"/>
      <c r="T89" s="226"/>
      <c r="U89" s="71"/>
      <c r="V89" s="242"/>
      <c r="W89" s="233"/>
      <c r="X89" s="71"/>
      <c r="Y89" s="234"/>
      <c r="Z89" s="248" t="s">
        <v>204</v>
      </c>
      <c r="AA89" s="124">
        <v>3.6999999999999998E-2</v>
      </c>
    </row>
    <row r="90" spans="1:27" ht="27" customHeight="1" x14ac:dyDescent="0.15">
      <c r="A90" s="154"/>
      <c r="B90" s="169" t="s">
        <v>692</v>
      </c>
      <c r="C90" s="170">
        <v>86</v>
      </c>
      <c r="D90" s="150">
        <v>6</v>
      </c>
      <c r="E90" s="171">
        <v>2420005006790</v>
      </c>
      <c r="F90" s="169" t="s">
        <v>298</v>
      </c>
      <c r="G90" s="180" t="s">
        <v>520</v>
      </c>
      <c r="H90" s="173">
        <v>20</v>
      </c>
      <c r="I90" s="177">
        <v>3592637</v>
      </c>
      <c r="J90" s="178">
        <v>2153</v>
      </c>
      <c r="K90" s="173">
        <v>243</v>
      </c>
      <c r="L90" s="174">
        <f t="shared" si="4"/>
        <v>8.9</v>
      </c>
      <c r="M90" s="161">
        <v>12</v>
      </c>
      <c r="N90" s="165">
        <f t="shared" si="5"/>
        <v>33638.923220973782</v>
      </c>
      <c r="O90" s="175"/>
      <c r="P90" s="176"/>
      <c r="Q90" s="235"/>
      <c r="R90" s="72"/>
      <c r="S90" s="237"/>
      <c r="T90" s="227"/>
      <c r="U90" s="72"/>
      <c r="V90" s="244"/>
      <c r="W90" s="235"/>
      <c r="X90" s="72"/>
      <c r="Y90" s="237"/>
      <c r="Z90" s="249"/>
      <c r="AA90" s="129"/>
    </row>
    <row r="91" spans="1:27" ht="27" customHeight="1" x14ac:dyDescent="0.15">
      <c r="A91" s="154"/>
      <c r="B91" s="169" t="s">
        <v>692</v>
      </c>
      <c r="C91" s="170">
        <v>87</v>
      </c>
      <c r="D91" s="150">
        <v>6</v>
      </c>
      <c r="E91" s="171">
        <v>1420002019549</v>
      </c>
      <c r="F91" s="169" t="s">
        <v>299</v>
      </c>
      <c r="G91" s="180" t="s">
        <v>521</v>
      </c>
      <c r="H91" s="173">
        <v>20</v>
      </c>
      <c r="I91" s="177">
        <v>1408375</v>
      </c>
      <c r="J91" s="178">
        <v>1701</v>
      </c>
      <c r="K91" s="173">
        <v>233</v>
      </c>
      <c r="L91" s="174">
        <f t="shared" si="4"/>
        <v>7.3999999999999995</v>
      </c>
      <c r="M91" s="161">
        <v>12</v>
      </c>
      <c r="N91" s="165">
        <f t="shared" si="5"/>
        <v>15860.07882882883</v>
      </c>
      <c r="O91" s="175"/>
      <c r="P91" s="176"/>
      <c r="Q91" s="235"/>
      <c r="R91" s="72"/>
      <c r="S91" s="237"/>
      <c r="T91" s="227"/>
      <c r="U91" s="72"/>
      <c r="V91" s="244"/>
      <c r="W91" s="235"/>
      <c r="X91" s="72"/>
      <c r="Y91" s="237"/>
      <c r="Z91" s="249" t="s">
        <v>204</v>
      </c>
      <c r="AA91" s="129">
        <v>0</v>
      </c>
    </row>
    <row r="92" spans="1:27" ht="27" customHeight="1" x14ac:dyDescent="0.15">
      <c r="A92" s="154"/>
      <c r="B92" s="169" t="s">
        <v>692</v>
      </c>
      <c r="C92" s="170">
        <v>88</v>
      </c>
      <c r="D92" s="150">
        <v>5</v>
      </c>
      <c r="E92" s="171">
        <v>8420005007239</v>
      </c>
      <c r="F92" s="169" t="s">
        <v>300</v>
      </c>
      <c r="G92" s="180" t="s">
        <v>522</v>
      </c>
      <c r="H92" s="173">
        <v>20</v>
      </c>
      <c r="I92" s="177">
        <v>1158770</v>
      </c>
      <c r="J92" s="178">
        <v>1935</v>
      </c>
      <c r="K92" s="173">
        <v>222</v>
      </c>
      <c r="L92" s="174">
        <f t="shared" si="4"/>
        <v>8.7999999999999989</v>
      </c>
      <c r="M92" s="161">
        <v>11</v>
      </c>
      <c r="N92" s="165">
        <f t="shared" si="5"/>
        <v>11970.764462809921</v>
      </c>
      <c r="O92" s="175" t="s">
        <v>204</v>
      </c>
      <c r="P92" s="176"/>
      <c r="Q92" s="235"/>
      <c r="R92" s="72"/>
      <c r="S92" s="237"/>
      <c r="T92" s="227"/>
      <c r="U92" s="72"/>
      <c r="V92" s="244"/>
      <c r="W92" s="235"/>
      <c r="X92" s="72"/>
      <c r="Y92" s="237"/>
      <c r="Z92" s="249"/>
      <c r="AA92" s="129"/>
    </row>
    <row r="93" spans="1:27" ht="27" customHeight="1" x14ac:dyDescent="0.15">
      <c r="A93" s="154"/>
      <c r="B93" s="169" t="s">
        <v>692</v>
      </c>
      <c r="C93" s="170">
        <v>89</v>
      </c>
      <c r="D93" s="150">
        <v>2</v>
      </c>
      <c r="E93" s="171">
        <v>9420005003542</v>
      </c>
      <c r="F93" s="169" t="s">
        <v>301</v>
      </c>
      <c r="G93" s="180" t="s">
        <v>523</v>
      </c>
      <c r="H93" s="173">
        <v>20</v>
      </c>
      <c r="I93" s="177">
        <v>5557982</v>
      </c>
      <c r="J93" s="178">
        <v>4940</v>
      </c>
      <c r="K93" s="173">
        <v>269</v>
      </c>
      <c r="L93" s="174">
        <f t="shared" si="4"/>
        <v>18.400000000000002</v>
      </c>
      <c r="M93" s="161">
        <v>12</v>
      </c>
      <c r="N93" s="165">
        <f t="shared" si="5"/>
        <v>25172.019927536228</v>
      </c>
      <c r="O93" s="175"/>
      <c r="P93" s="176"/>
      <c r="Q93" s="235"/>
      <c r="R93" s="72"/>
      <c r="S93" s="237"/>
      <c r="T93" s="227"/>
      <c r="U93" s="72"/>
      <c r="V93" s="244"/>
      <c r="W93" s="235"/>
      <c r="X93" s="72"/>
      <c r="Y93" s="237"/>
      <c r="Z93" s="249"/>
      <c r="AA93" s="129"/>
    </row>
    <row r="94" spans="1:27" ht="27" customHeight="1" x14ac:dyDescent="0.15">
      <c r="A94" s="154"/>
      <c r="B94" s="169" t="s">
        <v>692</v>
      </c>
      <c r="C94" s="170">
        <v>90</v>
      </c>
      <c r="D94" s="150">
        <v>4</v>
      </c>
      <c r="E94" s="171">
        <v>4420003001825</v>
      </c>
      <c r="F94" s="169" t="s">
        <v>302</v>
      </c>
      <c r="G94" s="180" t="s">
        <v>524</v>
      </c>
      <c r="H94" s="173">
        <v>20</v>
      </c>
      <c r="I94" s="177">
        <v>4292630</v>
      </c>
      <c r="J94" s="178">
        <v>4237</v>
      </c>
      <c r="K94" s="173">
        <v>266</v>
      </c>
      <c r="L94" s="174">
        <f t="shared" si="4"/>
        <v>16</v>
      </c>
      <c r="M94" s="161">
        <v>12</v>
      </c>
      <c r="N94" s="165">
        <f t="shared" si="5"/>
        <v>22357.447916666668</v>
      </c>
      <c r="O94" s="175"/>
      <c r="P94" s="176"/>
      <c r="Q94" s="233"/>
      <c r="R94" s="71"/>
      <c r="S94" s="234"/>
      <c r="T94" s="226"/>
      <c r="U94" s="71"/>
      <c r="V94" s="242"/>
      <c r="W94" s="233"/>
      <c r="X94" s="71"/>
      <c r="Y94" s="234"/>
      <c r="Z94" s="248"/>
      <c r="AA94" s="124"/>
    </row>
    <row r="95" spans="1:27" ht="27" customHeight="1" x14ac:dyDescent="0.15">
      <c r="A95" s="154"/>
      <c r="B95" s="169" t="s">
        <v>692</v>
      </c>
      <c r="C95" s="170">
        <v>91</v>
      </c>
      <c r="D95" s="150">
        <v>5</v>
      </c>
      <c r="E95" s="171">
        <v>4420005007606</v>
      </c>
      <c r="F95" s="169" t="s">
        <v>303</v>
      </c>
      <c r="G95" s="180" t="s">
        <v>525</v>
      </c>
      <c r="H95" s="173">
        <v>40</v>
      </c>
      <c r="I95" s="177">
        <v>14777032</v>
      </c>
      <c r="J95" s="178">
        <v>11508</v>
      </c>
      <c r="K95" s="173">
        <v>269</v>
      </c>
      <c r="L95" s="174">
        <f t="shared" si="4"/>
        <v>42.800000000000004</v>
      </c>
      <c r="M95" s="161">
        <v>12</v>
      </c>
      <c r="N95" s="165">
        <f t="shared" si="5"/>
        <v>28771.479750778813</v>
      </c>
      <c r="O95" s="175"/>
      <c r="P95" s="176"/>
      <c r="Q95" s="235"/>
      <c r="R95" s="72"/>
      <c r="S95" s="234"/>
      <c r="T95" s="227"/>
      <c r="U95" s="72"/>
      <c r="V95" s="242"/>
      <c r="W95" s="235"/>
      <c r="X95" s="72"/>
      <c r="Y95" s="234"/>
      <c r="Z95" s="247" t="s">
        <v>204</v>
      </c>
      <c r="AA95" s="124">
        <v>3.7999999999999999E-2</v>
      </c>
    </row>
    <row r="96" spans="1:27" ht="27" customHeight="1" x14ac:dyDescent="0.15">
      <c r="A96" s="154"/>
      <c r="B96" s="169" t="s">
        <v>692</v>
      </c>
      <c r="C96" s="170">
        <v>92</v>
      </c>
      <c r="D96" s="150">
        <v>4</v>
      </c>
      <c r="E96" s="171">
        <v>1420002008527</v>
      </c>
      <c r="F96" s="169" t="s">
        <v>304</v>
      </c>
      <c r="G96" s="180" t="s">
        <v>526</v>
      </c>
      <c r="H96" s="173" t="s">
        <v>527</v>
      </c>
      <c r="I96" s="177">
        <v>1785993</v>
      </c>
      <c r="J96" s="178">
        <v>2469</v>
      </c>
      <c r="K96" s="173">
        <v>261</v>
      </c>
      <c r="L96" s="174">
        <f t="shared" si="4"/>
        <v>9.5</v>
      </c>
      <c r="M96" s="161">
        <v>12</v>
      </c>
      <c r="N96" s="165">
        <f t="shared" si="5"/>
        <v>15666.605263157895</v>
      </c>
      <c r="O96" s="175"/>
      <c r="P96" s="176"/>
      <c r="Q96" s="233" t="s">
        <v>204</v>
      </c>
      <c r="R96" s="71"/>
      <c r="S96" s="234">
        <v>1</v>
      </c>
      <c r="T96" s="226"/>
      <c r="U96" s="71"/>
      <c r="V96" s="242"/>
      <c r="W96" s="233"/>
      <c r="X96" s="71"/>
      <c r="Y96" s="234"/>
      <c r="Z96" s="248"/>
      <c r="AA96" s="124"/>
    </row>
    <row r="97" spans="1:27" ht="27" customHeight="1" x14ac:dyDescent="0.15">
      <c r="A97" s="154"/>
      <c r="B97" s="169" t="s">
        <v>692</v>
      </c>
      <c r="C97" s="170">
        <v>93</v>
      </c>
      <c r="D97" s="150">
        <v>5</v>
      </c>
      <c r="E97" s="171">
        <v>7420005003362</v>
      </c>
      <c r="F97" s="169" t="s">
        <v>305</v>
      </c>
      <c r="G97" s="180" t="s">
        <v>528</v>
      </c>
      <c r="H97" s="173">
        <v>10</v>
      </c>
      <c r="I97" s="177">
        <v>1116370</v>
      </c>
      <c r="J97" s="178">
        <v>1879</v>
      </c>
      <c r="K97" s="173">
        <v>269</v>
      </c>
      <c r="L97" s="174">
        <f t="shared" si="4"/>
        <v>7</v>
      </c>
      <c r="M97" s="161">
        <v>12</v>
      </c>
      <c r="N97" s="165">
        <f t="shared" si="5"/>
        <v>13290.119047619048</v>
      </c>
      <c r="O97" s="175"/>
      <c r="P97" s="176"/>
      <c r="Q97" s="235" t="s">
        <v>204</v>
      </c>
      <c r="R97" s="72" t="s">
        <v>204</v>
      </c>
      <c r="S97" s="234">
        <v>0.23</v>
      </c>
      <c r="T97" s="227"/>
      <c r="U97" s="72"/>
      <c r="V97" s="242"/>
      <c r="W97" s="235"/>
      <c r="X97" s="72"/>
      <c r="Y97" s="234"/>
      <c r="Z97" s="247"/>
      <c r="AA97" s="124"/>
    </row>
    <row r="98" spans="1:27" ht="27" customHeight="1" x14ac:dyDescent="0.15">
      <c r="A98" s="154"/>
      <c r="B98" s="169" t="s">
        <v>692</v>
      </c>
      <c r="C98" s="170">
        <v>94</v>
      </c>
      <c r="D98" s="150">
        <v>4</v>
      </c>
      <c r="E98" s="171">
        <v>3420003002246</v>
      </c>
      <c r="F98" s="169" t="s">
        <v>306</v>
      </c>
      <c r="G98" s="180" t="s">
        <v>529</v>
      </c>
      <c r="H98" s="173">
        <v>20</v>
      </c>
      <c r="I98" s="177">
        <v>4845730</v>
      </c>
      <c r="J98" s="178">
        <v>4207</v>
      </c>
      <c r="K98" s="173">
        <v>268</v>
      </c>
      <c r="L98" s="174">
        <f t="shared" si="4"/>
        <v>15.7</v>
      </c>
      <c r="M98" s="161">
        <v>12</v>
      </c>
      <c r="N98" s="165">
        <f t="shared" si="5"/>
        <v>25720.435244161359</v>
      </c>
      <c r="O98" s="175"/>
      <c r="P98" s="176"/>
      <c r="Q98" s="233" t="s">
        <v>204</v>
      </c>
      <c r="R98" s="71"/>
      <c r="S98" s="234">
        <v>0.26400000000000001</v>
      </c>
      <c r="T98" s="226"/>
      <c r="U98" s="71"/>
      <c r="V98" s="242"/>
      <c r="W98" s="233"/>
      <c r="X98" s="71"/>
      <c r="Y98" s="234"/>
      <c r="Z98" s="248" t="s">
        <v>204</v>
      </c>
      <c r="AA98" s="124">
        <v>0.06</v>
      </c>
    </row>
    <row r="99" spans="1:27" ht="27" customHeight="1" x14ac:dyDescent="0.15">
      <c r="A99" s="154"/>
      <c r="B99" s="169" t="s">
        <v>692</v>
      </c>
      <c r="C99" s="170">
        <v>95</v>
      </c>
      <c r="D99" s="150">
        <v>4</v>
      </c>
      <c r="E99" s="171" t="s">
        <v>307</v>
      </c>
      <c r="F99" s="169" t="s">
        <v>308</v>
      </c>
      <c r="G99" s="180" t="s">
        <v>530</v>
      </c>
      <c r="H99" s="173">
        <v>20</v>
      </c>
      <c r="I99" s="177">
        <v>2097150</v>
      </c>
      <c r="J99" s="178">
        <v>3528</v>
      </c>
      <c r="K99" s="173">
        <v>269</v>
      </c>
      <c r="L99" s="174">
        <f t="shared" si="4"/>
        <v>13.2</v>
      </c>
      <c r="M99" s="161">
        <v>12</v>
      </c>
      <c r="N99" s="165">
        <f t="shared" si="5"/>
        <v>13239.583333333334</v>
      </c>
      <c r="O99" s="175"/>
      <c r="P99" s="176"/>
      <c r="Q99" s="235" t="s">
        <v>204</v>
      </c>
      <c r="R99" s="72"/>
      <c r="S99" s="234">
        <v>0.27500000000000002</v>
      </c>
      <c r="T99" s="227"/>
      <c r="U99" s="72"/>
      <c r="V99" s="242"/>
      <c r="W99" s="235"/>
      <c r="X99" s="72"/>
      <c r="Y99" s="234"/>
      <c r="Z99" s="247"/>
      <c r="AA99" s="124"/>
    </row>
    <row r="100" spans="1:27" ht="27" customHeight="1" x14ac:dyDescent="0.15">
      <c r="A100" s="154"/>
      <c r="B100" s="169" t="s">
        <v>692</v>
      </c>
      <c r="C100" s="170">
        <v>96</v>
      </c>
      <c r="D100" s="150">
        <v>1</v>
      </c>
      <c r="E100" s="171">
        <v>7420005005202</v>
      </c>
      <c r="F100" s="169" t="s">
        <v>309</v>
      </c>
      <c r="G100" s="180" t="s">
        <v>531</v>
      </c>
      <c r="H100" s="173">
        <v>40</v>
      </c>
      <c r="I100" s="177">
        <v>6849994</v>
      </c>
      <c r="J100" s="178">
        <v>9000</v>
      </c>
      <c r="K100" s="173">
        <v>240</v>
      </c>
      <c r="L100" s="174">
        <f t="shared" si="4"/>
        <v>37.5</v>
      </c>
      <c r="M100" s="161">
        <v>12</v>
      </c>
      <c r="N100" s="165">
        <f t="shared" si="5"/>
        <v>15222.208888888888</v>
      </c>
      <c r="O100" s="175"/>
      <c r="P100" s="176"/>
      <c r="Q100" s="233" t="s">
        <v>204</v>
      </c>
      <c r="R100" s="71"/>
      <c r="S100" s="234">
        <v>1.4E-2</v>
      </c>
      <c r="T100" s="226"/>
      <c r="U100" s="71"/>
      <c r="V100" s="242"/>
      <c r="W100" s="233"/>
      <c r="X100" s="71"/>
      <c r="Y100" s="234"/>
      <c r="Z100" s="248"/>
      <c r="AA100" s="124"/>
    </row>
    <row r="101" spans="1:27" ht="27" customHeight="1" x14ac:dyDescent="0.15">
      <c r="A101" s="154"/>
      <c r="B101" s="169" t="s">
        <v>692</v>
      </c>
      <c r="C101" s="170">
        <v>97</v>
      </c>
      <c r="D101" s="150">
        <v>4</v>
      </c>
      <c r="E101" s="171">
        <v>5420003002112</v>
      </c>
      <c r="F101" s="169" t="s">
        <v>310</v>
      </c>
      <c r="G101" s="180" t="s">
        <v>532</v>
      </c>
      <c r="H101" s="173">
        <v>20</v>
      </c>
      <c r="I101" s="177">
        <v>2982679</v>
      </c>
      <c r="J101" s="178">
        <v>2897</v>
      </c>
      <c r="K101" s="173">
        <v>302</v>
      </c>
      <c r="L101" s="174">
        <f t="shared" si="4"/>
        <v>9.6</v>
      </c>
      <c r="M101" s="161">
        <v>12</v>
      </c>
      <c r="N101" s="165">
        <f t="shared" si="5"/>
        <v>25891.310763888891</v>
      </c>
      <c r="O101" s="175"/>
      <c r="P101" s="176"/>
      <c r="Q101" s="235" t="s">
        <v>204</v>
      </c>
      <c r="R101" s="72"/>
      <c r="S101" s="234">
        <v>6.4000000000000001E-2</v>
      </c>
      <c r="T101" s="227"/>
      <c r="U101" s="72"/>
      <c r="V101" s="242"/>
      <c r="W101" s="235"/>
      <c r="X101" s="72"/>
      <c r="Y101" s="234"/>
      <c r="Z101" s="247" t="s">
        <v>204</v>
      </c>
      <c r="AA101" s="124">
        <v>0.14199999999999999</v>
      </c>
    </row>
    <row r="102" spans="1:27" ht="27" customHeight="1" x14ac:dyDescent="0.15">
      <c r="A102" s="154"/>
      <c r="B102" s="169" t="s">
        <v>692</v>
      </c>
      <c r="C102" s="170">
        <v>98</v>
      </c>
      <c r="D102" s="150">
        <v>5</v>
      </c>
      <c r="E102" s="171">
        <v>3420005004240</v>
      </c>
      <c r="F102" s="169" t="s">
        <v>311</v>
      </c>
      <c r="G102" s="181" t="s">
        <v>533</v>
      </c>
      <c r="H102" s="173">
        <v>20</v>
      </c>
      <c r="I102" s="177">
        <v>568410</v>
      </c>
      <c r="J102" s="178">
        <v>1095</v>
      </c>
      <c r="K102" s="173">
        <v>239</v>
      </c>
      <c r="L102" s="174">
        <f t="shared" si="4"/>
        <v>4.5999999999999996</v>
      </c>
      <c r="M102" s="161">
        <v>12</v>
      </c>
      <c r="N102" s="165">
        <f t="shared" si="5"/>
        <v>10297.282608695654</v>
      </c>
      <c r="O102" s="175"/>
      <c r="P102" s="176"/>
      <c r="Q102" s="233"/>
      <c r="R102" s="71"/>
      <c r="S102" s="234"/>
      <c r="T102" s="226"/>
      <c r="U102" s="71"/>
      <c r="V102" s="242"/>
      <c r="W102" s="233"/>
      <c r="X102" s="71"/>
      <c r="Y102" s="234"/>
      <c r="Z102" s="248"/>
      <c r="AA102" s="124"/>
    </row>
    <row r="103" spans="1:27" ht="27" customHeight="1" x14ac:dyDescent="0.15">
      <c r="A103" s="154"/>
      <c r="B103" s="169" t="s">
        <v>692</v>
      </c>
      <c r="C103" s="170">
        <v>99</v>
      </c>
      <c r="D103" s="150">
        <v>2</v>
      </c>
      <c r="E103" s="171">
        <v>1420005005406</v>
      </c>
      <c r="F103" s="169" t="s">
        <v>312</v>
      </c>
      <c r="G103" s="181" t="s">
        <v>534</v>
      </c>
      <c r="H103" s="173">
        <v>20</v>
      </c>
      <c r="I103" s="177">
        <v>1594020</v>
      </c>
      <c r="J103" s="178">
        <v>2274</v>
      </c>
      <c r="K103" s="173">
        <v>240</v>
      </c>
      <c r="L103" s="174">
        <f t="shared" si="4"/>
        <v>9.5</v>
      </c>
      <c r="M103" s="161">
        <v>12</v>
      </c>
      <c r="N103" s="165">
        <f t="shared" si="5"/>
        <v>13982.631578947368</v>
      </c>
      <c r="O103" s="175"/>
      <c r="P103" s="176"/>
      <c r="Q103" s="235"/>
      <c r="R103" s="72"/>
      <c r="S103" s="234"/>
      <c r="T103" s="227"/>
      <c r="U103" s="72"/>
      <c r="V103" s="242"/>
      <c r="W103" s="235"/>
      <c r="X103" s="72"/>
      <c r="Y103" s="234"/>
      <c r="Z103" s="247"/>
      <c r="AA103" s="124"/>
    </row>
    <row r="104" spans="1:27" ht="27" customHeight="1" x14ac:dyDescent="0.15">
      <c r="A104" s="154"/>
      <c r="B104" s="169" t="s">
        <v>692</v>
      </c>
      <c r="C104" s="170">
        <v>100</v>
      </c>
      <c r="D104" s="150">
        <v>2</v>
      </c>
      <c r="E104" s="171">
        <v>8420005006174</v>
      </c>
      <c r="F104" s="169" t="s">
        <v>313</v>
      </c>
      <c r="G104" s="181" t="s">
        <v>535</v>
      </c>
      <c r="H104" s="173">
        <v>20</v>
      </c>
      <c r="I104" s="177">
        <v>1671050</v>
      </c>
      <c r="J104" s="178">
        <v>2175</v>
      </c>
      <c r="K104" s="173">
        <v>240</v>
      </c>
      <c r="L104" s="174">
        <f t="shared" si="4"/>
        <v>9.1</v>
      </c>
      <c r="M104" s="161">
        <v>12</v>
      </c>
      <c r="N104" s="165">
        <f t="shared" si="5"/>
        <v>15302.655677655677</v>
      </c>
      <c r="O104" s="175"/>
      <c r="P104" s="176"/>
      <c r="Q104" s="235"/>
      <c r="R104" s="72"/>
      <c r="S104" s="234"/>
      <c r="T104" s="227"/>
      <c r="U104" s="72"/>
      <c r="V104" s="242"/>
      <c r="W104" s="235"/>
      <c r="X104" s="72"/>
      <c r="Y104" s="234"/>
      <c r="Z104" s="247"/>
      <c r="AA104" s="124"/>
    </row>
    <row r="105" spans="1:27" ht="27" customHeight="1" x14ac:dyDescent="0.15">
      <c r="A105" s="154"/>
      <c r="B105" s="169" t="s">
        <v>692</v>
      </c>
      <c r="C105" s="170">
        <v>101</v>
      </c>
      <c r="D105" s="150">
        <v>2</v>
      </c>
      <c r="E105" s="171">
        <v>9420005003542</v>
      </c>
      <c r="F105" s="169" t="s">
        <v>314</v>
      </c>
      <c r="G105" s="181" t="s">
        <v>536</v>
      </c>
      <c r="H105" s="173">
        <v>20</v>
      </c>
      <c r="I105" s="177">
        <v>3221350</v>
      </c>
      <c r="J105" s="178">
        <v>5194</v>
      </c>
      <c r="K105" s="173">
        <v>269</v>
      </c>
      <c r="L105" s="174">
        <f t="shared" si="4"/>
        <v>19.400000000000002</v>
      </c>
      <c r="M105" s="161">
        <v>12</v>
      </c>
      <c r="N105" s="165">
        <f t="shared" si="5"/>
        <v>13837.414089347078</v>
      </c>
      <c r="O105" s="175"/>
      <c r="P105" s="176" t="s">
        <v>689</v>
      </c>
      <c r="Q105" s="233"/>
      <c r="R105" s="71"/>
      <c r="S105" s="234"/>
      <c r="T105" s="226"/>
      <c r="U105" s="71"/>
      <c r="V105" s="242"/>
      <c r="W105" s="233"/>
      <c r="X105" s="71"/>
      <c r="Y105" s="234"/>
      <c r="Z105" s="248"/>
      <c r="AA105" s="124"/>
    </row>
    <row r="106" spans="1:27" ht="27" customHeight="1" x14ac:dyDescent="0.15">
      <c r="A106" s="154"/>
      <c r="B106" s="169" t="s">
        <v>692</v>
      </c>
      <c r="C106" s="170">
        <v>102</v>
      </c>
      <c r="D106" s="150">
        <v>2</v>
      </c>
      <c r="E106" s="171">
        <v>9420005005811</v>
      </c>
      <c r="F106" s="169" t="s">
        <v>315</v>
      </c>
      <c r="G106" s="181" t="s">
        <v>537</v>
      </c>
      <c r="H106" s="173">
        <v>20</v>
      </c>
      <c r="I106" s="177">
        <v>6285360</v>
      </c>
      <c r="J106" s="178">
        <v>4883</v>
      </c>
      <c r="K106" s="173">
        <v>249</v>
      </c>
      <c r="L106" s="174">
        <f t="shared" si="4"/>
        <v>19.700000000000003</v>
      </c>
      <c r="M106" s="161">
        <v>12</v>
      </c>
      <c r="N106" s="165">
        <f t="shared" si="5"/>
        <v>26587.817258883242</v>
      </c>
      <c r="O106" s="175"/>
      <c r="P106" s="176"/>
      <c r="Q106" s="235" t="s">
        <v>204</v>
      </c>
      <c r="R106" s="72"/>
      <c r="S106" s="234">
        <v>0.54600000000000004</v>
      </c>
      <c r="T106" s="227"/>
      <c r="U106" s="72"/>
      <c r="V106" s="242"/>
      <c r="W106" s="235"/>
      <c r="X106" s="72"/>
      <c r="Y106" s="234"/>
      <c r="Z106" s="247"/>
      <c r="AA106" s="124"/>
    </row>
    <row r="107" spans="1:27" ht="27" customHeight="1" x14ac:dyDescent="0.15">
      <c r="A107" s="154"/>
      <c r="B107" s="169" t="s">
        <v>692</v>
      </c>
      <c r="C107" s="170">
        <v>103</v>
      </c>
      <c r="D107" s="150">
        <v>5</v>
      </c>
      <c r="E107" s="171" t="s">
        <v>316</v>
      </c>
      <c r="F107" s="169" t="s">
        <v>317</v>
      </c>
      <c r="G107" s="181" t="s">
        <v>538</v>
      </c>
      <c r="H107" s="173">
        <v>20</v>
      </c>
      <c r="I107" s="177">
        <v>4521975</v>
      </c>
      <c r="J107" s="178">
        <v>5726</v>
      </c>
      <c r="K107" s="173">
        <v>245</v>
      </c>
      <c r="L107" s="174">
        <f t="shared" si="4"/>
        <v>23.400000000000002</v>
      </c>
      <c r="M107" s="161">
        <v>12</v>
      </c>
      <c r="N107" s="165">
        <f t="shared" si="5"/>
        <v>16103.89957264957</v>
      </c>
      <c r="O107" s="175"/>
      <c r="P107" s="176"/>
      <c r="Q107" s="233"/>
      <c r="R107" s="71"/>
      <c r="S107" s="234"/>
      <c r="T107" s="226"/>
      <c r="U107" s="71"/>
      <c r="V107" s="242"/>
      <c r="W107" s="233"/>
      <c r="X107" s="71"/>
      <c r="Y107" s="234"/>
      <c r="Z107" s="248"/>
      <c r="AA107" s="124"/>
    </row>
    <row r="108" spans="1:27" ht="27" customHeight="1" x14ac:dyDescent="0.15">
      <c r="A108" s="154"/>
      <c r="B108" s="169" t="s">
        <v>692</v>
      </c>
      <c r="C108" s="170">
        <v>104</v>
      </c>
      <c r="D108" s="150">
        <v>4</v>
      </c>
      <c r="E108" s="171">
        <v>8420001017159</v>
      </c>
      <c r="F108" s="169" t="s">
        <v>110</v>
      </c>
      <c r="G108" s="181" t="s">
        <v>539</v>
      </c>
      <c r="H108" s="173">
        <v>10</v>
      </c>
      <c r="I108" s="177">
        <v>1356435</v>
      </c>
      <c r="J108" s="178">
        <v>1351</v>
      </c>
      <c r="K108" s="173">
        <v>247</v>
      </c>
      <c r="L108" s="174">
        <f t="shared" si="4"/>
        <v>5.5</v>
      </c>
      <c r="M108" s="161">
        <v>12</v>
      </c>
      <c r="N108" s="165">
        <f t="shared" si="5"/>
        <v>20552.045454545452</v>
      </c>
      <c r="O108" s="175"/>
      <c r="P108" s="176"/>
      <c r="Q108" s="235" t="s">
        <v>204</v>
      </c>
      <c r="R108" s="72"/>
      <c r="S108" s="234"/>
      <c r="T108" s="227"/>
      <c r="U108" s="72"/>
      <c r="V108" s="242"/>
      <c r="W108" s="235"/>
      <c r="X108" s="72"/>
      <c r="Y108" s="234"/>
      <c r="Z108" s="247"/>
      <c r="AA108" s="124"/>
    </row>
    <row r="109" spans="1:27" ht="27" customHeight="1" x14ac:dyDescent="0.15">
      <c r="A109" s="154"/>
      <c r="B109" s="169" t="s">
        <v>692</v>
      </c>
      <c r="C109" s="170">
        <v>105</v>
      </c>
      <c r="D109" s="150">
        <v>1</v>
      </c>
      <c r="E109" s="171">
        <v>8420005003527</v>
      </c>
      <c r="F109" s="169" t="s">
        <v>318</v>
      </c>
      <c r="G109" s="181" t="s">
        <v>540</v>
      </c>
      <c r="H109" s="173">
        <v>20</v>
      </c>
      <c r="I109" s="177">
        <v>1444200</v>
      </c>
      <c r="J109" s="178">
        <v>2552</v>
      </c>
      <c r="K109" s="173">
        <v>240</v>
      </c>
      <c r="L109" s="174">
        <f t="shared" si="4"/>
        <v>10.7</v>
      </c>
      <c r="M109" s="161">
        <v>12</v>
      </c>
      <c r="N109" s="165">
        <f t="shared" si="5"/>
        <v>11247.663551401871</v>
      </c>
      <c r="O109" s="175"/>
      <c r="P109" s="176"/>
      <c r="Q109" s="233"/>
      <c r="R109" s="71"/>
      <c r="S109" s="236"/>
      <c r="T109" s="226"/>
      <c r="U109" s="71"/>
      <c r="V109" s="243"/>
      <c r="W109" s="233"/>
      <c r="X109" s="71"/>
      <c r="Y109" s="236"/>
      <c r="Z109" s="248"/>
      <c r="AA109" s="124"/>
    </row>
    <row r="110" spans="1:27" ht="27" customHeight="1" x14ac:dyDescent="0.15">
      <c r="A110" s="154"/>
      <c r="B110" s="169" t="s">
        <v>692</v>
      </c>
      <c r="C110" s="170">
        <v>106</v>
      </c>
      <c r="D110" s="150">
        <v>5</v>
      </c>
      <c r="E110" s="171">
        <v>6420005005434</v>
      </c>
      <c r="F110" s="169" t="s">
        <v>319</v>
      </c>
      <c r="G110" s="181" t="s">
        <v>541</v>
      </c>
      <c r="H110" s="173">
        <v>20</v>
      </c>
      <c r="I110" s="177">
        <v>2334900</v>
      </c>
      <c r="J110" s="178">
        <v>1952</v>
      </c>
      <c r="K110" s="173">
        <v>254</v>
      </c>
      <c r="L110" s="174">
        <f t="shared" si="4"/>
        <v>7.6999999999999993</v>
      </c>
      <c r="M110" s="161">
        <v>12</v>
      </c>
      <c r="N110" s="165">
        <f t="shared" si="5"/>
        <v>25269.480519480523</v>
      </c>
      <c r="O110" s="175"/>
      <c r="P110" s="176"/>
      <c r="Q110" s="235"/>
      <c r="R110" s="72"/>
      <c r="S110" s="234"/>
      <c r="T110" s="227"/>
      <c r="U110" s="72"/>
      <c r="V110" s="242"/>
      <c r="W110" s="235"/>
      <c r="X110" s="72"/>
      <c r="Y110" s="234"/>
      <c r="Z110" s="247"/>
      <c r="AA110" s="124"/>
    </row>
    <row r="111" spans="1:27" ht="27" customHeight="1" x14ac:dyDescent="0.15">
      <c r="A111" s="154"/>
      <c r="B111" s="169" t="s">
        <v>692</v>
      </c>
      <c r="C111" s="170">
        <v>107</v>
      </c>
      <c r="D111" s="150">
        <v>2</v>
      </c>
      <c r="E111" s="171">
        <v>3420005006542</v>
      </c>
      <c r="F111" s="169" t="s">
        <v>320</v>
      </c>
      <c r="G111" s="181" t="s">
        <v>542</v>
      </c>
      <c r="H111" s="173">
        <v>20</v>
      </c>
      <c r="I111" s="177">
        <v>7397740</v>
      </c>
      <c r="J111" s="178">
        <v>4641</v>
      </c>
      <c r="K111" s="173">
        <v>265</v>
      </c>
      <c r="L111" s="174">
        <f t="shared" si="4"/>
        <v>17.600000000000001</v>
      </c>
      <c r="M111" s="161">
        <v>12</v>
      </c>
      <c r="N111" s="165">
        <f t="shared" si="5"/>
        <v>35027.178030303032</v>
      </c>
      <c r="O111" s="175"/>
      <c r="P111" s="176"/>
      <c r="Q111" s="233" t="s">
        <v>204</v>
      </c>
      <c r="R111" s="71"/>
      <c r="S111" s="234">
        <v>8.0000000000000007E-5</v>
      </c>
      <c r="T111" s="226"/>
      <c r="U111" s="71"/>
      <c r="V111" s="242"/>
      <c r="W111" s="233"/>
      <c r="X111" s="71"/>
      <c r="Y111" s="234"/>
      <c r="Z111" s="248"/>
      <c r="AA111" s="124"/>
    </row>
    <row r="112" spans="1:27" ht="27" customHeight="1" x14ac:dyDescent="0.15">
      <c r="A112" s="154"/>
      <c r="B112" s="169" t="s">
        <v>692</v>
      </c>
      <c r="C112" s="170">
        <v>108</v>
      </c>
      <c r="D112" s="150">
        <v>2</v>
      </c>
      <c r="E112" s="171">
        <v>34200005006047</v>
      </c>
      <c r="F112" s="169" t="s">
        <v>321</v>
      </c>
      <c r="G112" s="181" t="s">
        <v>543</v>
      </c>
      <c r="H112" s="173">
        <v>20</v>
      </c>
      <c r="I112" s="177">
        <v>11810040</v>
      </c>
      <c r="J112" s="178">
        <v>7076</v>
      </c>
      <c r="K112" s="173">
        <v>266</v>
      </c>
      <c r="L112" s="174">
        <f t="shared" si="4"/>
        <v>26.700000000000003</v>
      </c>
      <c r="M112" s="161">
        <v>12</v>
      </c>
      <c r="N112" s="165">
        <f t="shared" si="5"/>
        <v>36860.299625468157</v>
      </c>
      <c r="O112" s="175"/>
      <c r="P112" s="176"/>
      <c r="Q112" s="235"/>
      <c r="R112" s="72"/>
      <c r="S112" s="234"/>
      <c r="T112" s="227"/>
      <c r="U112" s="72"/>
      <c r="V112" s="242"/>
      <c r="W112" s="235"/>
      <c r="X112" s="72"/>
      <c r="Y112" s="234"/>
      <c r="Z112" s="247"/>
      <c r="AA112" s="124"/>
    </row>
    <row r="113" spans="1:27" ht="27" customHeight="1" x14ac:dyDescent="0.15">
      <c r="A113" s="154"/>
      <c r="B113" s="169" t="s">
        <v>692</v>
      </c>
      <c r="C113" s="170">
        <v>109</v>
      </c>
      <c r="D113" s="150">
        <v>2</v>
      </c>
      <c r="E113" s="171">
        <v>2420005007244</v>
      </c>
      <c r="F113" s="169" t="s">
        <v>322</v>
      </c>
      <c r="G113" s="181" t="s">
        <v>544</v>
      </c>
      <c r="H113" s="173">
        <v>10</v>
      </c>
      <c r="I113" s="177">
        <v>1932650</v>
      </c>
      <c r="J113" s="178">
        <v>1647</v>
      </c>
      <c r="K113" s="173">
        <v>257</v>
      </c>
      <c r="L113" s="174">
        <f t="shared" si="4"/>
        <v>6.5</v>
      </c>
      <c r="M113" s="161">
        <v>12</v>
      </c>
      <c r="N113" s="165">
        <f t="shared" si="5"/>
        <v>24777.564102564105</v>
      </c>
      <c r="O113" s="175"/>
      <c r="P113" s="176"/>
      <c r="Q113" s="233"/>
      <c r="R113" s="71"/>
      <c r="S113" s="234"/>
      <c r="T113" s="226"/>
      <c r="U113" s="71"/>
      <c r="V113" s="242"/>
      <c r="W113" s="233"/>
      <c r="X113" s="71"/>
      <c r="Y113" s="234"/>
      <c r="Z113" s="248"/>
      <c r="AA113" s="124"/>
    </row>
    <row r="114" spans="1:27" ht="27" customHeight="1" x14ac:dyDescent="0.15">
      <c r="A114" s="154"/>
      <c r="B114" s="169" t="s">
        <v>692</v>
      </c>
      <c r="C114" s="170">
        <v>110</v>
      </c>
      <c r="D114" s="150">
        <v>2</v>
      </c>
      <c r="E114" s="171">
        <v>3420005006542</v>
      </c>
      <c r="F114" s="169" t="s">
        <v>320</v>
      </c>
      <c r="G114" s="181" t="s">
        <v>545</v>
      </c>
      <c r="H114" s="173">
        <v>10</v>
      </c>
      <c r="I114" s="177">
        <v>4010590</v>
      </c>
      <c r="J114" s="178">
        <v>2947</v>
      </c>
      <c r="K114" s="173">
        <v>269</v>
      </c>
      <c r="L114" s="174">
        <f t="shared" si="4"/>
        <v>11</v>
      </c>
      <c r="M114" s="161">
        <v>12</v>
      </c>
      <c r="N114" s="165">
        <f t="shared" si="5"/>
        <v>30383.257575757572</v>
      </c>
      <c r="O114" s="175"/>
      <c r="P114" s="176"/>
      <c r="Q114" s="235"/>
      <c r="R114" s="72"/>
      <c r="S114" s="234"/>
      <c r="T114" s="227"/>
      <c r="U114" s="72"/>
      <c r="V114" s="242"/>
      <c r="W114" s="235"/>
      <c r="X114" s="72"/>
      <c r="Y114" s="234"/>
      <c r="Z114" s="247"/>
      <c r="AA114" s="124"/>
    </row>
    <row r="115" spans="1:27" ht="27" customHeight="1" x14ac:dyDescent="0.15">
      <c r="A115" s="154"/>
      <c r="B115" s="169" t="s">
        <v>692</v>
      </c>
      <c r="C115" s="170">
        <v>111</v>
      </c>
      <c r="D115" s="150">
        <v>2</v>
      </c>
      <c r="E115" s="171">
        <v>5420005004362</v>
      </c>
      <c r="F115" s="169" t="s">
        <v>290</v>
      </c>
      <c r="G115" s="182" t="s">
        <v>546</v>
      </c>
      <c r="H115" s="173">
        <v>40</v>
      </c>
      <c r="I115" s="177">
        <v>11675232</v>
      </c>
      <c r="J115" s="178">
        <v>9566</v>
      </c>
      <c r="K115" s="173">
        <v>260</v>
      </c>
      <c r="L115" s="174">
        <f t="shared" si="4"/>
        <v>36.800000000000004</v>
      </c>
      <c r="M115" s="161">
        <v>12</v>
      </c>
      <c r="N115" s="165">
        <f t="shared" si="5"/>
        <v>26438.478260869564</v>
      </c>
      <c r="O115" s="175"/>
      <c r="P115" s="176"/>
      <c r="Q115" s="233"/>
      <c r="R115" s="71"/>
      <c r="S115" s="234"/>
      <c r="T115" s="226"/>
      <c r="U115" s="71"/>
      <c r="V115" s="242"/>
      <c r="W115" s="233"/>
      <c r="X115" s="71"/>
      <c r="Y115" s="234"/>
      <c r="Z115" s="248"/>
      <c r="AA115" s="124"/>
    </row>
    <row r="116" spans="1:27" ht="27" customHeight="1" x14ac:dyDescent="0.15">
      <c r="A116" s="154"/>
      <c r="B116" s="169" t="s">
        <v>692</v>
      </c>
      <c r="C116" s="170">
        <v>112</v>
      </c>
      <c r="D116" s="150">
        <v>5</v>
      </c>
      <c r="E116" s="171" t="s">
        <v>323</v>
      </c>
      <c r="F116" s="169" t="s">
        <v>324</v>
      </c>
      <c r="G116" s="180" t="s">
        <v>547</v>
      </c>
      <c r="H116" s="173">
        <v>25</v>
      </c>
      <c r="I116" s="177">
        <v>9111023</v>
      </c>
      <c r="J116" s="178">
        <v>8020</v>
      </c>
      <c r="K116" s="173">
        <v>269</v>
      </c>
      <c r="L116" s="174">
        <f t="shared" si="4"/>
        <v>29.900000000000002</v>
      </c>
      <c r="M116" s="161">
        <v>12</v>
      </c>
      <c r="N116" s="165">
        <f t="shared" si="5"/>
        <v>25393.040691192862</v>
      </c>
      <c r="O116" s="175"/>
      <c r="P116" s="176"/>
      <c r="Q116" s="235"/>
      <c r="R116" s="72"/>
      <c r="S116" s="234"/>
      <c r="T116" s="227"/>
      <c r="U116" s="72"/>
      <c r="V116" s="242"/>
      <c r="W116" s="235"/>
      <c r="X116" s="72"/>
      <c r="Y116" s="234"/>
      <c r="Z116" s="247"/>
      <c r="AA116" s="124"/>
    </row>
    <row r="117" spans="1:27" ht="27" customHeight="1" x14ac:dyDescent="0.15">
      <c r="A117" s="154"/>
      <c r="B117" s="169" t="s">
        <v>692</v>
      </c>
      <c r="C117" s="170">
        <v>113</v>
      </c>
      <c r="D117" s="150">
        <v>5</v>
      </c>
      <c r="E117" s="171" t="s">
        <v>325</v>
      </c>
      <c r="F117" s="169" t="s">
        <v>326</v>
      </c>
      <c r="G117" s="180" t="s">
        <v>548</v>
      </c>
      <c r="H117" s="173">
        <v>20</v>
      </c>
      <c r="I117" s="177">
        <v>3459970</v>
      </c>
      <c r="J117" s="178">
        <v>3137</v>
      </c>
      <c r="K117" s="173">
        <v>254</v>
      </c>
      <c r="L117" s="174">
        <f t="shared" si="4"/>
        <v>12.4</v>
      </c>
      <c r="M117" s="161">
        <v>12</v>
      </c>
      <c r="N117" s="165">
        <f t="shared" si="5"/>
        <v>23252.486559139783</v>
      </c>
      <c r="O117" s="175"/>
      <c r="P117" s="176"/>
      <c r="Q117" s="233"/>
      <c r="R117" s="71"/>
      <c r="S117" s="234"/>
      <c r="T117" s="226"/>
      <c r="U117" s="71"/>
      <c r="V117" s="242"/>
      <c r="W117" s="233"/>
      <c r="X117" s="71"/>
      <c r="Y117" s="234"/>
      <c r="Z117" s="248"/>
      <c r="AA117" s="124"/>
    </row>
    <row r="118" spans="1:27" ht="27" customHeight="1" x14ac:dyDescent="0.15">
      <c r="A118" s="154"/>
      <c r="B118" s="169" t="s">
        <v>692</v>
      </c>
      <c r="C118" s="170">
        <v>114</v>
      </c>
      <c r="D118" s="150">
        <v>6</v>
      </c>
      <c r="E118" s="171">
        <v>9420005006669</v>
      </c>
      <c r="F118" s="169" t="s">
        <v>112</v>
      </c>
      <c r="G118" s="180" t="s">
        <v>113</v>
      </c>
      <c r="H118" s="173">
        <v>10</v>
      </c>
      <c r="I118" s="177">
        <v>4935654</v>
      </c>
      <c r="J118" s="178">
        <v>1879</v>
      </c>
      <c r="K118" s="173">
        <v>302</v>
      </c>
      <c r="L118" s="174">
        <f t="shared" si="4"/>
        <v>6.3</v>
      </c>
      <c r="M118" s="161">
        <v>12</v>
      </c>
      <c r="N118" s="165">
        <f t="shared" si="5"/>
        <v>65286.428571428572</v>
      </c>
      <c r="O118" s="175"/>
      <c r="P118" s="176"/>
      <c r="Q118" s="235" t="s">
        <v>204</v>
      </c>
      <c r="R118" s="72"/>
      <c r="S118" s="234">
        <v>0.96499999999999997</v>
      </c>
      <c r="T118" s="227"/>
      <c r="U118" s="72"/>
      <c r="V118" s="242"/>
      <c r="W118" s="235" t="s">
        <v>204</v>
      </c>
      <c r="X118" s="72"/>
      <c r="Y118" s="234">
        <v>3.5000000000000003E-2</v>
      </c>
      <c r="Z118" s="247"/>
      <c r="AA118" s="124"/>
    </row>
    <row r="119" spans="1:27" ht="27" customHeight="1" x14ac:dyDescent="0.15">
      <c r="A119" s="154"/>
      <c r="B119" s="169" t="s">
        <v>692</v>
      </c>
      <c r="C119" s="170">
        <v>115</v>
      </c>
      <c r="D119" s="150">
        <v>2</v>
      </c>
      <c r="E119" s="171" t="s">
        <v>327</v>
      </c>
      <c r="F119" s="169" t="s">
        <v>328</v>
      </c>
      <c r="G119" s="180" t="s">
        <v>549</v>
      </c>
      <c r="H119" s="173">
        <v>20</v>
      </c>
      <c r="I119" s="177">
        <v>5582976</v>
      </c>
      <c r="J119" s="178">
        <v>5452</v>
      </c>
      <c r="K119" s="173">
        <v>268</v>
      </c>
      <c r="L119" s="174">
        <f t="shared" si="4"/>
        <v>20.400000000000002</v>
      </c>
      <c r="M119" s="161">
        <v>12</v>
      </c>
      <c r="N119" s="165">
        <f t="shared" si="5"/>
        <v>22806.274509803919</v>
      </c>
      <c r="O119" s="175"/>
      <c r="P119" s="176"/>
      <c r="Q119" s="233" t="s">
        <v>204</v>
      </c>
      <c r="R119" s="71"/>
      <c r="S119" s="234">
        <v>2.7E-2</v>
      </c>
      <c r="T119" s="226"/>
      <c r="U119" s="71"/>
      <c r="V119" s="242"/>
      <c r="W119" s="233"/>
      <c r="X119" s="71"/>
      <c r="Y119" s="234"/>
      <c r="Z119" s="248"/>
      <c r="AA119" s="124"/>
    </row>
    <row r="120" spans="1:27" ht="27" customHeight="1" x14ac:dyDescent="0.15">
      <c r="A120" s="154"/>
      <c r="B120" s="169" t="s">
        <v>692</v>
      </c>
      <c r="C120" s="170">
        <v>116</v>
      </c>
      <c r="D120" s="150">
        <v>2</v>
      </c>
      <c r="E120" s="171">
        <v>1420005002923</v>
      </c>
      <c r="F120" s="169" t="s">
        <v>329</v>
      </c>
      <c r="G120" s="180" t="s">
        <v>550</v>
      </c>
      <c r="H120" s="173">
        <v>20</v>
      </c>
      <c r="I120" s="177">
        <v>5963423</v>
      </c>
      <c r="J120" s="178">
        <v>4597</v>
      </c>
      <c r="K120" s="173">
        <v>269</v>
      </c>
      <c r="L120" s="174">
        <f t="shared" si="4"/>
        <v>17.100000000000001</v>
      </c>
      <c r="M120" s="161">
        <v>12</v>
      </c>
      <c r="N120" s="165">
        <f t="shared" si="5"/>
        <v>29061.51559454191</v>
      </c>
      <c r="O120" s="175"/>
      <c r="P120" s="176"/>
      <c r="Q120" s="235" t="s">
        <v>204</v>
      </c>
      <c r="R120" s="72"/>
      <c r="S120" s="234">
        <v>0.188</v>
      </c>
      <c r="T120" s="227"/>
      <c r="U120" s="72"/>
      <c r="V120" s="242"/>
      <c r="W120" s="235"/>
      <c r="X120" s="72"/>
      <c r="Y120" s="234"/>
      <c r="Z120" s="247"/>
      <c r="AA120" s="124"/>
    </row>
    <row r="121" spans="1:27" ht="27" customHeight="1" x14ac:dyDescent="0.15">
      <c r="A121" s="154"/>
      <c r="B121" s="169" t="s">
        <v>692</v>
      </c>
      <c r="C121" s="170">
        <v>117</v>
      </c>
      <c r="D121" s="150">
        <v>4</v>
      </c>
      <c r="E121" s="171">
        <v>6420001014728</v>
      </c>
      <c r="F121" s="169" t="s">
        <v>330</v>
      </c>
      <c r="G121" s="180" t="s">
        <v>551</v>
      </c>
      <c r="H121" s="173">
        <v>20</v>
      </c>
      <c r="I121" s="177">
        <v>4587392</v>
      </c>
      <c r="J121" s="178">
        <v>1996</v>
      </c>
      <c r="K121" s="173">
        <v>239</v>
      </c>
      <c r="L121" s="174">
        <f t="shared" si="4"/>
        <v>8.4</v>
      </c>
      <c r="M121" s="161">
        <v>12</v>
      </c>
      <c r="N121" s="165">
        <f t="shared" si="5"/>
        <v>45509.841269841272</v>
      </c>
      <c r="O121" s="175"/>
      <c r="P121" s="176"/>
      <c r="Q121" s="233" t="s">
        <v>204</v>
      </c>
      <c r="R121" s="71"/>
      <c r="S121" s="234">
        <v>0.36299999999999999</v>
      </c>
      <c r="T121" s="226"/>
      <c r="U121" s="71"/>
      <c r="V121" s="242"/>
      <c r="W121" s="233"/>
      <c r="X121" s="71"/>
      <c r="Y121" s="234"/>
      <c r="Z121" s="248"/>
      <c r="AA121" s="124"/>
    </row>
    <row r="122" spans="1:27" ht="27" customHeight="1" x14ac:dyDescent="0.15">
      <c r="A122" s="154"/>
      <c r="B122" s="169" t="s">
        <v>692</v>
      </c>
      <c r="C122" s="170">
        <v>118</v>
      </c>
      <c r="D122" s="150">
        <v>2</v>
      </c>
      <c r="E122" s="171">
        <v>7420005001390</v>
      </c>
      <c r="F122" s="169" t="s">
        <v>331</v>
      </c>
      <c r="G122" s="180" t="s">
        <v>552</v>
      </c>
      <c r="H122" s="173">
        <v>15</v>
      </c>
      <c r="I122" s="177">
        <v>1104350</v>
      </c>
      <c r="J122" s="178">
        <v>3018</v>
      </c>
      <c r="K122" s="173">
        <v>269</v>
      </c>
      <c r="L122" s="174">
        <f t="shared" si="4"/>
        <v>11.299999999999999</v>
      </c>
      <c r="M122" s="161">
        <v>12</v>
      </c>
      <c r="N122" s="165">
        <f t="shared" si="5"/>
        <v>8144.1740412979352</v>
      </c>
      <c r="O122" s="175"/>
      <c r="P122" s="176"/>
      <c r="Q122" s="235"/>
      <c r="R122" s="72"/>
      <c r="S122" s="234"/>
      <c r="T122" s="227"/>
      <c r="U122" s="72"/>
      <c r="V122" s="242"/>
      <c r="W122" s="235"/>
      <c r="X122" s="72"/>
      <c r="Y122" s="234"/>
      <c r="Z122" s="247"/>
      <c r="AA122" s="124"/>
    </row>
    <row r="123" spans="1:27" ht="27" customHeight="1" x14ac:dyDescent="0.15">
      <c r="A123" s="154"/>
      <c r="B123" s="169" t="s">
        <v>692</v>
      </c>
      <c r="C123" s="170">
        <v>119</v>
      </c>
      <c r="D123" s="150">
        <v>2</v>
      </c>
      <c r="E123" s="171" t="s">
        <v>114</v>
      </c>
      <c r="F123" s="169" t="s">
        <v>332</v>
      </c>
      <c r="G123" s="180" t="s">
        <v>116</v>
      </c>
      <c r="H123" s="173">
        <v>20</v>
      </c>
      <c r="I123" s="177">
        <v>2588880</v>
      </c>
      <c r="J123" s="178">
        <v>4390</v>
      </c>
      <c r="K123" s="173">
        <v>269</v>
      </c>
      <c r="L123" s="174">
        <f t="shared" si="4"/>
        <v>16.400000000000002</v>
      </c>
      <c r="M123" s="161">
        <v>12</v>
      </c>
      <c r="N123" s="165">
        <f t="shared" si="5"/>
        <v>13154.878048780485</v>
      </c>
      <c r="O123" s="175"/>
      <c r="P123" s="176"/>
      <c r="Q123" s="233"/>
      <c r="R123" s="71"/>
      <c r="S123" s="234"/>
      <c r="T123" s="226"/>
      <c r="U123" s="71"/>
      <c r="V123" s="242"/>
      <c r="W123" s="233"/>
      <c r="X123" s="71"/>
      <c r="Y123" s="234"/>
      <c r="Z123" s="248"/>
      <c r="AA123" s="124"/>
    </row>
    <row r="124" spans="1:27" ht="27" customHeight="1" x14ac:dyDescent="0.15">
      <c r="A124" s="154"/>
      <c r="B124" s="169" t="s">
        <v>692</v>
      </c>
      <c r="C124" s="170">
        <v>120</v>
      </c>
      <c r="D124" s="150">
        <v>2</v>
      </c>
      <c r="E124" s="171">
        <v>5420005003554</v>
      </c>
      <c r="F124" s="169" t="s">
        <v>117</v>
      </c>
      <c r="G124" s="180" t="s">
        <v>553</v>
      </c>
      <c r="H124" s="173">
        <v>24</v>
      </c>
      <c r="I124" s="177">
        <v>8996565</v>
      </c>
      <c r="J124" s="178">
        <v>5802</v>
      </c>
      <c r="K124" s="173">
        <v>239</v>
      </c>
      <c r="L124" s="174">
        <f t="shared" si="4"/>
        <v>24.3</v>
      </c>
      <c r="M124" s="161">
        <v>12</v>
      </c>
      <c r="N124" s="165">
        <f t="shared" si="5"/>
        <v>30852.41769547325</v>
      </c>
      <c r="O124" s="175"/>
      <c r="P124" s="176"/>
      <c r="Q124" s="233"/>
      <c r="R124" s="71"/>
      <c r="S124" s="234"/>
      <c r="T124" s="226"/>
      <c r="U124" s="71"/>
      <c r="V124" s="242"/>
      <c r="W124" s="233"/>
      <c r="X124" s="71"/>
      <c r="Y124" s="234"/>
      <c r="Z124" s="248"/>
      <c r="AA124" s="124"/>
    </row>
    <row r="125" spans="1:27" ht="27" customHeight="1" x14ac:dyDescent="0.15">
      <c r="A125" s="154"/>
      <c r="B125" s="169" t="s">
        <v>692</v>
      </c>
      <c r="C125" s="170">
        <v>121</v>
      </c>
      <c r="D125" s="150">
        <v>2</v>
      </c>
      <c r="E125" s="171">
        <v>5420005003554</v>
      </c>
      <c r="F125" s="169" t="s">
        <v>117</v>
      </c>
      <c r="G125" s="180" t="s">
        <v>554</v>
      </c>
      <c r="H125" s="173">
        <v>20</v>
      </c>
      <c r="I125" s="177">
        <v>3990355</v>
      </c>
      <c r="J125" s="178">
        <v>2347</v>
      </c>
      <c r="K125" s="173">
        <v>244</v>
      </c>
      <c r="L125" s="174">
        <f t="shared" si="4"/>
        <v>9.6999999999999993</v>
      </c>
      <c r="M125" s="161">
        <v>12</v>
      </c>
      <c r="N125" s="165">
        <f t="shared" si="5"/>
        <v>34281.400343642614</v>
      </c>
      <c r="O125" s="175"/>
      <c r="P125" s="176"/>
      <c r="Q125" s="235"/>
      <c r="R125" s="72"/>
      <c r="S125" s="237"/>
      <c r="T125" s="227"/>
      <c r="U125" s="72"/>
      <c r="V125" s="244"/>
      <c r="W125" s="235"/>
      <c r="X125" s="72"/>
      <c r="Y125" s="237"/>
      <c r="Z125" s="249"/>
      <c r="AA125" s="129"/>
    </row>
    <row r="126" spans="1:27" ht="27" customHeight="1" x14ac:dyDescent="0.15">
      <c r="A126" s="154"/>
      <c r="B126" s="169" t="s">
        <v>692</v>
      </c>
      <c r="C126" s="170">
        <v>122</v>
      </c>
      <c r="D126" s="150">
        <v>2</v>
      </c>
      <c r="E126" s="171">
        <v>6420005003347</v>
      </c>
      <c r="F126" s="169" t="s">
        <v>333</v>
      </c>
      <c r="G126" s="180" t="s">
        <v>555</v>
      </c>
      <c r="H126" s="173">
        <v>20</v>
      </c>
      <c r="I126" s="177">
        <v>8966134</v>
      </c>
      <c r="J126" s="178">
        <v>5645</v>
      </c>
      <c r="K126" s="173">
        <v>288</v>
      </c>
      <c r="L126" s="174">
        <f t="shared" si="4"/>
        <v>19.700000000000003</v>
      </c>
      <c r="M126" s="161">
        <v>12</v>
      </c>
      <c r="N126" s="165">
        <f t="shared" si="5"/>
        <v>37927.808798646358</v>
      </c>
      <c r="O126" s="175"/>
      <c r="P126" s="176"/>
      <c r="Q126" s="235" t="s">
        <v>204</v>
      </c>
      <c r="R126" s="72"/>
      <c r="S126" s="237">
        <v>0.223</v>
      </c>
      <c r="T126" s="227"/>
      <c r="U126" s="72"/>
      <c r="V126" s="244"/>
      <c r="W126" s="235"/>
      <c r="X126" s="72"/>
      <c r="Y126" s="237"/>
      <c r="Z126" s="249"/>
      <c r="AA126" s="129"/>
    </row>
    <row r="127" spans="1:27" ht="27" customHeight="1" x14ac:dyDescent="0.15">
      <c r="A127" s="154"/>
      <c r="B127" s="169" t="s">
        <v>692</v>
      </c>
      <c r="C127" s="170">
        <v>123</v>
      </c>
      <c r="D127" s="150">
        <v>2</v>
      </c>
      <c r="E127" s="171">
        <v>2420005002963</v>
      </c>
      <c r="F127" s="169" t="s">
        <v>334</v>
      </c>
      <c r="G127" s="180" t="s">
        <v>556</v>
      </c>
      <c r="H127" s="173">
        <v>20</v>
      </c>
      <c r="I127" s="177">
        <v>4809831</v>
      </c>
      <c r="J127" s="178">
        <v>6402</v>
      </c>
      <c r="K127" s="173">
        <v>269</v>
      </c>
      <c r="L127" s="174">
        <f t="shared" si="4"/>
        <v>23.8</v>
      </c>
      <c r="M127" s="161">
        <v>12</v>
      </c>
      <c r="N127" s="165">
        <f t="shared" si="5"/>
        <v>16841.144957983193</v>
      </c>
      <c r="O127" s="175"/>
      <c r="P127" s="176"/>
      <c r="Q127" s="235"/>
      <c r="R127" s="72"/>
      <c r="S127" s="237"/>
      <c r="T127" s="227"/>
      <c r="U127" s="72"/>
      <c r="V127" s="244"/>
      <c r="W127" s="235"/>
      <c r="X127" s="72"/>
      <c r="Y127" s="237"/>
      <c r="Z127" s="249"/>
      <c r="AA127" s="129"/>
    </row>
    <row r="128" spans="1:27" ht="27" customHeight="1" x14ac:dyDescent="0.15">
      <c r="A128" s="154"/>
      <c r="B128" s="169" t="s">
        <v>692</v>
      </c>
      <c r="C128" s="170">
        <v>124</v>
      </c>
      <c r="D128" s="150">
        <v>2</v>
      </c>
      <c r="E128" s="171">
        <v>5420005004362</v>
      </c>
      <c r="F128" s="169" t="s">
        <v>335</v>
      </c>
      <c r="G128" s="180" t="s">
        <v>557</v>
      </c>
      <c r="H128" s="173">
        <v>30</v>
      </c>
      <c r="I128" s="177">
        <v>4069987</v>
      </c>
      <c r="J128" s="178">
        <v>7170</v>
      </c>
      <c r="K128" s="173">
        <v>243</v>
      </c>
      <c r="L128" s="174">
        <f t="shared" si="4"/>
        <v>29.6</v>
      </c>
      <c r="M128" s="161">
        <v>12</v>
      </c>
      <c r="N128" s="165">
        <f t="shared" si="5"/>
        <v>11458.296734234233</v>
      </c>
      <c r="O128" s="175"/>
      <c r="P128" s="176"/>
      <c r="Q128" s="235"/>
      <c r="R128" s="72"/>
      <c r="S128" s="237"/>
      <c r="T128" s="227"/>
      <c r="U128" s="72"/>
      <c r="V128" s="244"/>
      <c r="W128" s="235"/>
      <c r="X128" s="72"/>
      <c r="Y128" s="237"/>
      <c r="Z128" s="249"/>
      <c r="AA128" s="129"/>
    </row>
    <row r="129" spans="1:27" ht="27" customHeight="1" x14ac:dyDescent="0.15">
      <c r="A129" s="154"/>
      <c r="B129" s="169" t="s">
        <v>692</v>
      </c>
      <c r="C129" s="170">
        <v>125</v>
      </c>
      <c r="D129" s="150">
        <v>5</v>
      </c>
      <c r="E129" s="171">
        <v>7420005006621</v>
      </c>
      <c r="F129" s="169" t="s">
        <v>336</v>
      </c>
      <c r="G129" s="180" t="s">
        <v>336</v>
      </c>
      <c r="H129" s="173">
        <v>40</v>
      </c>
      <c r="I129" s="177">
        <v>4191060</v>
      </c>
      <c r="J129" s="178">
        <v>6074</v>
      </c>
      <c r="K129" s="173">
        <v>269</v>
      </c>
      <c r="L129" s="174">
        <f t="shared" si="4"/>
        <v>22.6</v>
      </c>
      <c r="M129" s="161">
        <v>12</v>
      </c>
      <c r="N129" s="165">
        <f t="shared" si="5"/>
        <v>15453.761061946903</v>
      </c>
      <c r="O129" s="175"/>
      <c r="P129" s="176"/>
      <c r="Q129" s="233"/>
      <c r="R129" s="71"/>
      <c r="S129" s="234"/>
      <c r="T129" s="226"/>
      <c r="U129" s="71"/>
      <c r="V129" s="242"/>
      <c r="W129" s="233"/>
      <c r="X129" s="71"/>
      <c r="Y129" s="234"/>
      <c r="Z129" s="248"/>
      <c r="AA129" s="124"/>
    </row>
    <row r="130" spans="1:27" ht="27" customHeight="1" x14ac:dyDescent="0.15">
      <c r="A130" s="154"/>
      <c r="B130" s="169" t="s">
        <v>692</v>
      </c>
      <c r="C130" s="170">
        <v>126</v>
      </c>
      <c r="D130" s="150">
        <v>2</v>
      </c>
      <c r="E130" s="171">
        <v>7420005006035</v>
      </c>
      <c r="F130" s="169" t="s">
        <v>337</v>
      </c>
      <c r="G130" s="183" t="s">
        <v>558</v>
      </c>
      <c r="H130" s="173">
        <v>20</v>
      </c>
      <c r="I130" s="177">
        <v>2037400</v>
      </c>
      <c r="J130" s="178">
        <v>2821</v>
      </c>
      <c r="K130" s="173">
        <v>257</v>
      </c>
      <c r="L130" s="174">
        <f t="shared" si="4"/>
        <v>11</v>
      </c>
      <c r="M130" s="161">
        <v>12</v>
      </c>
      <c r="N130" s="165">
        <f t="shared" si="5"/>
        <v>15434.848484848486</v>
      </c>
      <c r="O130" s="175"/>
      <c r="P130" s="176"/>
      <c r="Q130" s="235" t="s">
        <v>204</v>
      </c>
      <c r="R130" s="72"/>
      <c r="S130" s="234">
        <v>2.8999999999999998E-3</v>
      </c>
      <c r="T130" s="227"/>
      <c r="U130" s="72"/>
      <c r="V130" s="242"/>
      <c r="W130" s="235"/>
      <c r="X130" s="72"/>
      <c r="Y130" s="234"/>
      <c r="Z130" s="247"/>
      <c r="AA130" s="124"/>
    </row>
    <row r="131" spans="1:27" ht="27" customHeight="1" x14ac:dyDescent="0.15">
      <c r="A131" s="154"/>
      <c r="B131" s="169" t="s">
        <v>692</v>
      </c>
      <c r="C131" s="170">
        <v>127</v>
      </c>
      <c r="D131" s="150">
        <v>6</v>
      </c>
      <c r="E131" s="171">
        <v>7420005006233</v>
      </c>
      <c r="F131" s="169" t="s">
        <v>338</v>
      </c>
      <c r="G131" s="183" t="s">
        <v>120</v>
      </c>
      <c r="H131" s="173">
        <v>20</v>
      </c>
      <c r="I131" s="177">
        <v>9345374</v>
      </c>
      <c r="J131" s="178">
        <v>5157</v>
      </c>
      <c r="K131" s="173">
        <v>304</v>
      </c>
      <c r="L131" s="174">
        <f t="shared" si="4"/>
        <v>17</v>
      </c>
      <c r="M131" s="161">
        <v>12</v>
      </c>
      <c r="N131" s="165">
        <f t="shared" si="5"/>
        <v>45810.656862745098</v>
      </c>
      <c r="O131" s="175"/>
      <c r="P131" s="176"/>
      <c r="Q131" s="233" t="s">
        <v>204</v>
      </c>
      <c r="R131" s="71"/>
      <c r="S131" s="234">
        <v>0.31</v>
      </c>
      <c r="T131" s="226"/>
      <c r="U131" s="71"/>
      <c r="V131" s="242"/>
      <c r="W131" s="233"/>
      <c r="X131" s="71"/>
      <c r="Y131" s="234"/>
      <c r="Z131" s="248"/>
      <c r="AA131" s="124"/>
    </row>
    <row r="132" spans="1:27" ht="27" customHeight="1" x14ac:dyDescent="0.15">
      <c r="A132" s="154"/>
      <c r="B132" s="169" t="s">
        <v>692</v>
      </c>
      <c r="C132" s="170">
        <v>128</v>
      </c>
      <c r="D132" s="150">
        <v>5</v>
      </c>
      <c r="E132" s="171">
        <v>9420005006223</v>
      </c>
      <c r="F132" s="169" t="s">
        <v>339</v>
      </c>
      <c r="G132" s="183" t="s">
        <v>559</v>
      </c>
      <c r="H132" s="173">
        <v>20</v>
      </c>
      <c r="I132" s="177">
        <v>6091453</v>
      </c>
      <c r="J132" s="178">
        <v>3775</v>
      </c>
      <c r="K132" s="173">
        <v>280</v>
      </c>
      <c r="L132" s="174">
        <f t="shared" si="4"/>
        <v>13.5</v>
      </c>
      <c r="M132" s="161">
        <v>12</v>
      </c>
      <c r="N132" s="165">
        <f t="shared" si="5"/>
        <v>37601.561728395063</v>
      </c>
      <c r="O132" s="175"/>
      <c r="P132" s="176"/>
      <c r="Q132" s="235"/>
      <c r="R132" s="72"/>
      <c r="S132" s="234"/>
      <c r="T132" s="227"/>
      <c r="U132" s="72"/>
      <c r="V132" s="242"/>
      <c r="W132" s="235"/>
      <c r="X132" s="72"/>
      <c r="Y132" s="234"/>
      <c r="Z132" s="247"/>
      <c r="AA132" s="124"/>
    </row>
    <row r="133" spans="1:27" ht="27" customHeight="1" x14ac:dyDescent="0.15">
      <c r="A133" s="154"/>
      <c r="B133" s="169" t="s">
        <v>692</v>
      </c>
      <c r="C133" s="170">
        <v>129</v>
      </c>
      <c r="D133" s="150">
        <v>2</v>
      </c>
      <c r="E133" s="171">
        <v>5420005005708</v>
      </c>
      <c r="F133" s="169" t="s">
        <v>340</v>
      </c>
      <c r="G133" s="183" t="s">
        <v>560</v>
      </c>
      <c r="H133" s="173">
        <v>40</v>
      </c>
      <c r="I133" s="177">
        <v>7001389</v>
      </c>
      <c r="J133" s="178">
        <v>9988</v>
      </c>
      <c r="K133" s="173">
        <v>296</v>
      </c>
      <c r="L133" s="174">
        <f t="shared" si="4"/>
        <v>33.800000000000004</v>
      </c>
      <c r="M133" s="161">
        <v>12</v>
      </c>
      <c r="N133" s="165">
        <f t="shared" si="5"/>
        <v>17261.807199211045</v>
      </c>
      <c r="O133" s="175"/>
      <c r="P133" s="176"/>
      <c r="Q133" s="233"/>
      <c r="R133" s="71"/>
      <c r="S133" s="234"/>
      <c r="T133" s="226"/>
      <c r="U133" s="71"/>
      <c r="V133" s="242"/>
      <c r="W133" s="233"/>
      <c r="X133" s="71"/>
      <c r="Y133" s="234"/>
      <c r="Z133" s="248"/>
      <c r="AA133" s="124"/>
    </row>
    <row r="134" spans="1:27" ht="27" customHeight="1" x14ac:dyDescent="0.15">
      <c r="A134" s="154"/>
      <c r="B134" s="169" t="s">
        <v>692</v>
      </c>
      <c r="C134" s="170">
        <v>130</v>
      </c>
      <c r="D134" s="150">
        <v>2</v>
      </c>
      <c r="E134" s="171" t="s">
        <v>114</v>
      </c>
      <c r="F134" s="169" t="s">
        <v>115</v>
      </c>
      <c r="G134" s="183" t="s">
        <v>561</v>
      </c>
      <c r="H134" s="173">
        <v>15</v>
      </c>
      <c r="I134" s="177">
        <v>1371180</v>
      </c>
      <c r="J134" s="178">
        <v>2921</v>
      </c>
      <c r="K134" s="173">
        <v>269</v>
      </c>
      <c r="L134" s="174">
        <f t="shared" si="4"/>
        <v>10.9</v>
      </c>
      <c r="M134" s="161">
        <v>12</v>
      </c>
      <c r="N134" s="165">
        <f t="shared" si="5"/>
        <v>10483.027522935779</v>
      </c>
      <c r="O134" s="175"/>
      <c r="P134" s="176"/>
      <c r="Q134" s="235"/>
      <c r="R134" s="72"/>
      <c r="S134" s="234"/>
      <c r="T134" s="227"/>
      <c r="U134" s="72"/>
      <c r="V134" s="242"/>
      <c r="W134" s="235"/>
      <c r="X134" s="72"/>
      <c r="Y134" s="234"/>
      <c r="Z134" s="247"/>
      <c r="AA134" s="124"/>
    </row>
    <row r="135" spans="1:27" ht="27" customHeight="1" x14ac:dyDescent="0.15">
      <c r="A135" s="154"/>
      <c r="B135" s="169" t="s">
        <v>692</v>
      </c>
      <c r="C135" s="170">
        <v>131</v>
      </c>
      <c r="D135" s="150">
        <v>4</v>
      </c>
      <c r="E135" s="171">
        <v>3420002011826</v>
      </c>
      <c r="F135" s="169" t="s">
        <v>341</v>
      </c>
      <c r="G135" s="183" t="s">
        <v>562</v>
      </c>
      <c r="H135" s="173">
        <v>20</v>
      </c>
      <c r="I135" s="177">
        <v>4069622</v>
      </c>
      <c r="J135" s="178">
        <v>5292</v>
      </c>
      <c r="K135" s="173">
        <v>269</v>
      </c>
      <c r="L135" s="174">
        <f t="shared" si="4"/>
        <v>19.700000000000003</v>
      </c>
      <c r="M135" s="161">
        <v>12</v>
      </c>
      <c r="N135" s="165">
        <f t="shared" si="5"/>
        <v>17214.983079526224</v>
      </c>
      <c r="O135" s="175"/>
      <c r="P135" s="176"/>
      <c r="Q135" s="233" t="s">
        <v>204</v>
      </c>
      <c r="R135" s="71"/>
      <c r="S135" s="234">
        <v>0.5</v>
      </c>
      <c r="T135" s="226"/>
      <c r="U135" s="71"/>
      <c r="V135" s="242"/>
      <c r="W135" s="233"/>
      <c r="X135" s="71"/>
      <c r="Y135" s="234"/>
      <c r="Z135" s="248"/>
      <c r="AA135" s="124"/>
    </row>
    <row r="136" spans="1:27" ht="27" customHeight="1" x14ac:dyDescent="0.15">
      <c r="A136" s="154"/>
      <c r="B136" s="169" t="s">
        <v>692</v>
      </c>
      <c r="C136" s="170">
        <v>132</v>
      </c>
      <c r="D136" s="150">
        <v>4</v>
      </c>
      <c r="E136" s="185">
        <v>3420002011826</v>
      </c>
      <c r="F136" s="184" t="s">
        <v>341</v>
      </c>
      <c r="G136" s="186" t="s">
        <v>563</v>
      </c>
      <c r="H136" s="173">
        <v>20</v>
      </c>
      <c r="I136" s="177">
        <v>4465483</v>
      </c>
      <c r="J136" s="178">
        <v>6175</v>
      </c>
      <c r="K136" s="173">
        <v>269</v>
      </c>
      <c r="L136" s="174">
        <f t="shared" si="4"/>
        <v>23</v>
      </c>
      <c r="M136" s="161">
        <v>12</v>
      </c>
      <c r="N136" s="165">
        <f t="shared" si="5"/>
        <v>16179.286231884058</v>
      </c>
      <c r="O136" s="175"/>
      <c r="P136" s="176"/>
      <c r="Q136" s="235" t="s">
        <v>204</v>
      </c>
      <c r="R136" s="72"/>
      <c r="S136" s="234">
        <v>0.5</v>
      </c>
      <c r="T136" s="227"/>
      <c r="U136" s="72"/>
      <c r="V136" s="242"/>
      <c r="W136" s="235"/>
      <c r="X136" s="72"/>
      <c r="Y136" s="234"/>
      <c r="Z136" s="247"/>
      <c r="AA136" s="124"/>
    </row>
    <row r="137" spans="1:27" ht="27" customHeight="1" x14ac:dyDescent="0.15">
      <c r="A137" s="154"/>
      <c r="B137" s="169" t="s">
        <v>692</v>
      </c>
      <c r="C137" s="170">
        <v>133</v>
      </c>
      <c r="D137" s="150">
        <v>5</v>
      </c>
      <c r="E137" s="171">
        <v>2420005007525</v>
      </c>
      <c r="F137" s="169" t="s">
        <v>342</v>
      </c>
      <c r="G137" s="183" t="s">
        <v>564</v>
      </c>
      <c r="H137" s="173">
        <v>10</v>
      </c>
      <c r="I137" s="177">
        <v>804000</v>
      </c>
      <c r="J137" s="178">
        <v>1579</v>
      </c>
      <c r="K137" s="173">
        <v>268</v>
      </c>
      <c r="L137" s="174">
        <f t="shared" si="4"/>
        <v>5.8999999999999995</v>
      </c>
      <c r="M137" s="161">
        <v>12</v>
      </c>
      <c r="N137" s="165">
        <f t="shared" si="5"/>
        <v>11355.93220338983</v>
      </c>
      <c r="O137" s="175"/>
      <c r="P137" s="176"/>
      <c r="Q137" s="233"/>
      <c r="R137" s="71"/>
      <c r="S137" s="234"/>
      <c r="T137" s="226"/>
      <c r="U137" s="71"/>
      <c r="V137" s="242"/>
      <c r="W137" s="233"/>
      <c r="X137" s="71"/>
      <c r="Y137" s="234"/>
      <c r="Z137" s="248"/>
      <c r="AA137" s="124"/>
    </row>
    <row r="138" spans="1:27" ht="27" customHeight="1" x14ac:dyDescent="0.15">
      <c r="A138" s="154"/>
      <c r="B138" s="169" t="s">
        <v>692</v>
      </c>
      <c r="C138" s="170">
        <v>134</v>
      </c>
      <c r="D138" s="150">
        <v>6</v>
      </c>
      <c r="E138" s="158">
        <v>7420005007702</v>
      </c>
      <c r="F138" s="155" t="s">
        <v>343</v>
      </c>
      <c r="G138" s="187" t="s">
        <v>565</v>
      </c>
      <c r="H138" s="173">
        <v>10</v>
      </c>
      <c r="I138" s="177">
        <v>3357206</v>
      </c>
      <c r="J138" s="178">
        <v>1794</v>
      </c>
      <c r="K138" s="173">
        <v>280</v>
      </c>
      <c r="L138" s="174">
        <f t="shared" si="4"/>
        <v>6.5</v>
      </c>
      <c r="M138" s="161">
        <v>12</v>
      </c>
      <c r="N138" s="165">
        <f t="shared" si="5"/>
        <v>43041.102564102563</v>
      </c>
      <c r="O138" s="175"/>
      <c r="P138" s="176"/>
      <c r="Q138" s="235"/>
      <c r="R138" s="72"/>
      <c r="S138" s="234"/>
      <c r="T138" s="227"/>
      <c r="U138" s="72"/>
      <c r="V138" s="242"/>
      <c r="W138" s="235"/>
      <c r="X138" s="72"/>
      <c r="Y138" s="234"/>
      <c r="Z138" s="247" t="s">
        <v>204</v>
      </c>
      <c r="AA138" s="124">
        <v>1</v>
      </c>
    </row>
    <row r="139" spans="1:27" ht="27" customHeight="1" x14ac:dyDescent="0.15">
      <c r="A139" s="154"/>
      <c r="B139" s="169" t="s">
        <v>692</v>
      </c>
      <c r="C139" s="170">
        <v>135</v>
      </c>
      <c r="D139" s="150">
        <v>4</v>
      </c>
      <c r="E139" s="171">
        <v>742000101018001</v>
      </c>
      <c r="F139" s="169" t="s">
        <v>344</v>
      </c>
      <c r="G139" s="183" t="s">
        <v>566</v>
      </c>
      <c r="H139" s="173">
        <v>20</v>
      </c>
      <c r="I139" s="177">
        <v>1874446</v>
      </c>
      <c r="J139" s="178">
        <v>1833</v>
      </c>
      <c r="K139" s="173">
        <v>224</v>
      </c>
      <c r="L139" s="174">
        <f t="shared" si="4"/>
        <v>8.1999999999999993</v>
      </c>
      <c r="M139" s="161">
        <v>10</v>
      </c>
      <c r="N139" s="165">
        <f t="shared" si="5"/>
        <v>22859.09756097561</v>
      </c>
      <c r="O139" s="175" t="s">
        <v>204</v>
      </c>
      <c r="P139" s="176"/>
      <c r="Q139" s="235" t="s">
        <v>204</v>
      </c>
      <c r="R139" s="72" t="s">
        <v>204</v>
      </c>
      <c r="S139" s="234">
        <v>0.67800000000000005</v>
      </c>
      <c r="T139" s="227"/>
      <c r="U139" s="72"/>
      <c r="V139" s="242"/>
      <c r="W139" s="235"/>
      <c r="X139" s="72"/>
      <c r="Y139" s="234"/>
      <c r="Z139" s="247" t="s">
        <v>204</v>
      </c>
      <c r="AA139" s="124">
        <v>0</v>
      </c>
    </row>
    <row r="140" spans="1:27" ht="27" customHeight="1" x14ac:dyDescent="0.15">
      <c r="A140" s="154"/>
      <c r="B140" s="169" t="s">
        <v>692</v>
      </c>
      <c r="C140" s="170">
        <v>136</v>
      </c>
      <c r="D140" s="150">
        <v>5</v>
      </c>
      <c r="E140" s="171">
        <v>7420005007082</v>
      </c>
      <c r="F140" s="169" t="s">
        <v>345</v>
      </c>
      <c r="G140" s="183" t="s">
        <v>567</v>
      </c>
      <c r="H140" s="173">
        <v>20</v>
      </c>
      <c r="I140" s="177">
        <v>573000</v>
      </c>
      <c r="J140" s="178">
        <v>950</v>
      </c>
      <c r="K140" s="173">
        <v>245</v>
      </c>
      <c r="L140" s="174">
        <f t="shared" si="4"/>
        <v>3.9</v>
      </c>
      <c r="M140" s="161">
        <v>12</v>
      </c>
      <c r="N140" s="165">
        <f t="shared" si="5"/>
        <v>12243.589743589744</v>
      </c>
      <c r="O140" s="175"/>
      <c r="P140" s="176"/>
      <c r="Q140" s="233"/>
      <c r="R140" s="71"/>
      <c r="S140" s="234"/>
      <c r="T140" s="226"/>
      <c r="U140" s="71"/>
      <c r="V140" s="242"/>
      <c r="W140" s="233"/>
      <c r="X140" s="71"/>
      <c r="Y140" s="234"/>
      <c r="Z140" s="248"/>
      <c r="AA140" s="124"/>
    </row>
    <row r="141" spans="1:27" ht="27" customHeight="1" x14ac:dyDescent="0.15">
      <c r="A141" s="154"/>
      <c r="B141" s="169" t="s">
        <v>692</v>
      </c>
      <c r="C141" s="170">
        <v>137</v>
      </c>
      <c r="D141" s="150">
        <v>5</v>
      </c>
      <c r="E141" s="171">
        <v>3420006848</v>
      </c>
      <c r="F141" s="169" t="s">
        <v>346</v>
      </c>
      <c r="G141" s="183" t="s">
        <v>568</v>
      </c>
      <c r="H141" s="173">
        <v>20</v>
      </c>
      <c r="I141" s="177">
        <v>3645535</v>
      </c>
      <c r="J141" s="178">
        <v>3217</v>
      </c>
      <c r="K141" s="173">
        <v>269</v>
      </c>
      <c r="L141" s="174">
        <f t="shared" si="4"/>
        <v>12</v>
      </c>
      <c r="M141" s="161">
        <v>12</v>
      </c>
      <c r="N141" s="165">
        <f t="shared" si="5"/>
        <v>25316.215277777777</v>
      </c>
      <c r="O141" s="175"/>
      <c r="P141" s="176"/>
      <c r="Q141" s="235" t="s">
        <v>204</v>
      </c>
      <c r="R141" s="72"/>
      <c r="S141" s="234">
        <v>0.4</v>
      </c>
      <c r="T141" s="227"/>
      <c r="U141" s="72"/>
      <c r="V141" s="242"/>
      <c r="W141" s="235"/>
      <c r="X141" s="72"/>
      <c r="Y141" s="234"/>
      <c r="Z141" s="247"/>
      <c r="AA141" s="124"/>
    </row>
    <row r="142" spans="1:27" ht="27" customHeight="1" x14ac:dyDescent="0.15">
      <c r="A142" s="154"/>
      <c r="B142" s="169" t="s">
        <v>692</v>
      </c>
      <c r="C142" s="170">
        <v>138</v>
      </c>
      <c r="D142" s="150">
        <v>4</v>
      </c>
      <c r="E142" s="171">
        <v>7420001017564</v>
      </c>
      <c r="F142" s="169" t="s">
        <v>347</v>
      </c>
      <c r="G142" s="183" t="s">
        <v>569</v>
      </c>
      <c r="H142" s="173">
        <v>15</v>
      </c>
      <c r="I142" s="177">
        <v>1520690</v>
      </c>
      <c r="J142" s="178">
        <v>2232</v>
      </c>
      <c r="K142" s="173">
        <v>241</v>
      </c>
      <c r="L142" s="174">
        <f t="shared" si="4"/>
        <v>9.2999999999999989</v>
      </c>
      <c r="M142" s="161">
        <v>12</v>
      </c>
      <c r="N142" s="165">
        <f t="shared" si="5"/>
        <v>13626.25448028674</v>
      </c>
      <c r="O142" s="175"/>
      <c r="P142" s="176" t="s">
        <v>690</v>
      </c>
      <c r="Q142" s="233" t="s">
        <v>204</v>
      </c>
      <c r="R142" s="71" t="s">
        <v>204</v>
      </c>
      <c r="S142" s="234">
        <v>0.02</v>
      </c>
      <c r="T142" s="226"/>
      <c r="U142" s="71"/>
      <c r="V142" s="242"/>
      <c r="W142" s="233"/>
      <c r="X142" s="71"/>
      <c r="Y142" s="234"/>
      <c r="Z142" s="248"/>
      <c r="AA142" s="124"/>
    </row>
    <row r="143" spans="1:27" ht="27" customHeight="1" x14ac:dyDescent="0.15">
      <c r="A143" s="154"/>
      <c r="B143" s="169" t="s">
        <v>692</v>
      </c>
      <c r="C143" s="170">
        <v>139</v>
      </c>
      <c r="D143" s="150">
        <v>5</v>
      </c>
      <c r="E143" s="171">
        <v>3420005007508</v>
      </c>
      <c r="F143" s="169" t="s">
        <v>348</v>
      </c>
      <c r="G143" s="183" t="s">
        <v>570</v>
      </c>
      <c r="H143" s="173">
        <v>20</v>
      </c>
      <c r="I143" s="177">
        <v>4228438</v>
      </c>
      <c r="J143" s="178">
        <v>2674</v>
      </c>
      <c r="K143" s="173">
        <v>259</v>
      </c>
      <c r="L143" s="174">
        <f t="shared" si="4"/>
        <v>10.4</v>
      </c>
      <c r="M143" s="161">
        <v>12</v>
      </c>
      <c r="N143" s="165">
        <f t="shared" si="5"/>
        <v>33881.714743589742</v>
      </c>
      <c r="O143" s="175"/>
      <c r="P143" s="176"/>
      <c r="Q143" s="235" t="s">
        <v>204</v>
      </c>
      <c r="R143" s="72"/>
      <c r="S143" s="234">
        <v>0.02</v>
      </c>
      <c r="T143" s="227"/>
      <c r="U143" s="72"/>
      <c r="V143" s="242"/>
      <c r="W143" s="235"/>
      <c r="X143" s="72"/>
      <c r="Y143" s="234"/>
      <c r="Z143" s="247"/>
      <c r="AA143" s="124"/>
    </row>
    <row r="144" spans="1:27" ht="27" customHeight="1" x14ac:dyDescent="0.15">
      <c r="A144" s="154"/>
      <c r="B144" s="169" t="s">
        <v>692</v>
      </c>
      <c r="C144" s="170">
        <v>140</v>
      </c>
      <c r="D144" s="150">
        <v>5</v>
      </c>
      <c r="E144" s="171">
        <v>4420005006698</v>
      </c>
      <c r="F144" s="169" t="s">
        <v>349</v>
      </c>
      <c r="G144" s="183" t="s">
        <v>571</v>
      </c>
      <c r="H144" s="173">
        <v>10</v>
      </c>
      <c r="I144" s="177">
        <v>1422014</v>
      </c>
      <c r="J144" s="178">
        <v>1030</v>
      </c>
      <c r="K144" s="173">
        <v>257</v>
      </c>
      <c r="L144" s="174">
        <f t="shared" si="4"/>
        <v>4.0999999999999996</v>
      </c>
      <c r="M144" s="161">
        <v>12</v>
      </c>
      <c r="N144" s="165">
        <f t="shared" si="5"/>
        <v>28902.723577235778</v>
      </c>
      <c r="O144" s="175" t="s">
        <v>204</v>
      </c>
      <c r="P144" s="176"/>
      <c r="Q144" s="233" t="s">
        <v>204</v>
      </c>
      <c r="R144" s="71"/>
      <c r="S144" s="236">
        <v>0.02</v>
      </c>
      <c r="T144" s="226"/>
      <c r="U144" s="71"/>
      <c r="V144" s="243"/>
      <c r="W144" s="233"/>
      <c r="X144" s="71"/>
      <c r="Y144" s="236"/>
      <c r="Z144" s="248"/>
      <c r="AA144" s="124"/>
    </row>
    <row r="145" spans="1:27" ht="27" customHeight="1" x14ac:dyDescent="0.15">
      <c r="A145" s="154"/>
      <c r="B145" s="169" t="s">
        <v>692</v>
      </c>
      <c r="C145" s="170">
        <v>141</v>
      </c>
      <c r="D145" s="150">
        <v>5</v>
      </c>
      <c r="E145" s="171" t="s">
        <v>129</v>
      </c>
      <c r="F145" s="169" t="s">
        <v>130</v>
      </c>
      <c r="G145" s="183" t="s">
        <v>131</v>
      </c>
      <c r="H145" s="173">
        <v>15</v>
      </c>
      <c r="I145" s="177">
        <v>5625719</v>
      </c>
      <c r="J145" s="178">
        <v>3905</v>
      </c>
      <c r="K145" s="173">
        <v>308</v>
      </c>
      <c r="L145" s="174">
        <f t="shared" si="4"/>
        <v>12.7</v>
      </c>
      <c r="M145" s="161">
        <v>12</v>
      </c>
      <c r="N145" s="165">
        <f t="shared" si="5"/>
        <v>36914.166666666664</v>
      </c>
      <c r="O145" s="175"/>
      <c r="P145" s="176"/>
      <c r="Q145" s="235"/>
      <c r="R145" s="72"/>
      <c r="S145" s="234"/>
      <c r="T145" s="227"/>
      <c r="U145" s="72"/>
      <c r="V145" s="242"/>
      <c r="W145" s="235"/>
      <c r="X145" s="72"/>
      <c r="Y145" s="234"/>
      <c r="Z145" s="247" t="s">
        <v>204</v>
      </c>
      <c r="AA145" s="124">
        <v>0.26600000000000001</v>
      </c>
    </row>
    <row r="146" spans="1:27" ht="27" customHeight="1" x14ac:dyDescent="0.15">
      <c r="A146" s="154"/>
      <c r="B146" s="169" t="s">
        <v>692</v>
      </c>
      <c r="C146" s="170">
        <v>142</v>
      </c>
      <c r="D146" s="150">
        <v>4</v>
      </c>
      <c r="E146" s="171">
        <v>7420002005155</v>
      </c>
      <c r="F146" s="169" t="s">
        <v>248</v>
      </c>
      <c r="G146" s="183" t="s">
        <v>572</v>
      </c>
      <c r="H146" s="173">
        <v>20</v>
      </c>
      <c r="I146" s="177">
        <v>4998250</v>
      </c>
      <c r="J146" s="178">
        <v>6753</v>
      </c>
      <c r="K146" s="173">
        <v>311</v>
      </c>
      <c r="L146" s="174">
        <f t="shared" si="4"/>
        <v>21.8</v>
      </c>
      <c r="M146" s="161">
        <v>12</v>
      </c>
      <c r="N146" s="165">
        <f t="shared" si="5"/>
        <v>19106.460244648319</v>
      </c>
      <c r="O146" s="175"/>
      <c r="P146" s="176"/>
      <c r="Q146" s="233"/>
      <c r="R146" s="71"/>
      <c r="S146" s="234"/>
      <c r="T146" s="226"/>
      <c r="U146" s="71"/>
      <c r="V146" s="242"/>
      <c r="W146" s="233"/>
      <c r="X146" s="71"/>
      <c r="Y146" s="234"/>
      <c r="Z146" s="248"/>
      <c r="AA146" s="124"/>
    </row>
    <row r="147" spans="1:27" ht="27" customHeight="1" x14ac:dyDescent="0.15">
      <c r="A147" s="154"/>
      <c r="B147" s="169" t="s">
        <v>692</v>
      </c>
      <c r="C147" s="170">
        <v>143</v>
      </c>
      <c r="D147" s="150">
        <v>2</v>
      </c>
      <c r="E147" s="171" t="s">
        <v>76</v>
      </c>
      <c r="F147" s="188" t="s">
        <v>350</v>
      </c>
      <c r="G147" s="183" t="s">
        <v>573</v>
      </c>
      <c r="H147" s="173">
        <v>20</v>
      </c>
      <c r="I147" s="177">
        <v>7906318</v>
      </c>
      <c r="J147" s="178">
        <v>5423</v>
      </c>
      <c r="K147" s="173">
        <v>253</v>
      </c>
      <c r="L147" s="174">
        <f t="shared" si="4"/>
        <v>21.5</v>
      </c>
      <c r="M147" s="161">
        <v>12</v>
      </c>
      <c r="N147" s="165">
        <f t="shared" si="5"/>
        <v>30644.643410852714</v>
      </c>
      <c r="O147" s="175"/>
      <c r="P147" s="176" t="s">
        <v>203</v>
      </c>
      <c r="Q147" s="235"/>
      <c r="R147" s="72"/>
      <c r="S147" s="234"/>
      <c r="T147" s="227"/>
      <c r="U147" s="72"/>
      <c r="V147" s="242"/>
      <c r="W147" s="235"/>
      <c r="X147" s="72"/>
      <c r="Y147" s="234"/>
      <c r="Z147" s="247"/>
      <c r="AA147" s="124"/>
    </row>
    <row r="148" spans="1:27" ht="27" customHeight="1" x14ac:dyDescent="0.15">
      <c r="A148" s="154"/>
      <c r="B148" s="169" t="s">
        <v>692</v>
      </c>
      <c r="C148" s="170">
        <v>144</v>
      </c>
      <c r="D148" s="150">
        <v>5</v>
      </c>
      <c r="E148" s="171">
        <v>8420005006232</v>
      </c>
      <c r="F148" s="188" t="s">
        <v>351</v>
      </c>
      <c r="G148" s="183" t="s">
        <v>574</v>
      </c>
      <c r="H148" s="173">
        <v>20</v>
      </c>
      <c r="I148" s="177">
        <v>965400</v>
      </c>
      <c r="J148" s="178">
        <v>2112</v>
      </c>
      <c r="K148" s="173">
        <v>312</v>
      </c>
      <c r="L148" s="174">
        <f t="shared" si="4"/>
        <v>6.8</v>
      </c>
      <c r="M148" s="161">
        <v>12</v>
      </c>
      <c r="N148" s="165">
        <f t="shared" si="5"/>
        <v>11830.882352941177</v>
      </c>
      <c r="O148" s="175"/>
      <c r="P148" s="176"/>
      <c r="Q148" s="233"/>
      <c r="R148" s="71"/>
      <c r="S148" s="234"/>
      <c r="T148" s="226"/>
      <c r="U148" s="71"/>
      <c r="V148" s="242"/>
      <c r="W148" s="233"/>
      <c r="X148" s="71"/>
      <c r="Y148" s="234"/>
      <c r="Z148" s="248"/>
      <c r="AA148" s="124"/>
    </row>
    <row r="149" spans="1:27" ht="27" customHeight="1" x14ac:dyDescent="0.15">
      <c r="A149" s="154"/>
      <c r="B149" s="169" t="s">
        <v>692</v>
      </c>
      <c r="C149" s="170">
        <v>145</v>
      </c>
      <c r="D149" s="150">
        <v>2</v>
      </c>
      <c r="E149" s="171">
        <v>7420005007611</v>
      </c>
      <c r="F149" s="188" t="s">
        <v>272</v>
      </c>
      <c r="G149" s="183" t="s">
        <v>575</v>
      </c>
      <c r="H149" s="173">
        <v>14</v>
      </c>
      <c r="I149" s="177">
        <v>2767212</v>
      </c>
      <c r="J149" s="178">
        <v>1950</v>
      </c>
      <c r="K149" s="173">
        <v>305</v>
      </c>
      <c r="L149" s="174">
        <f t="shared" si="4"/>
        <v>6.3999999999999995</v>
      </c>
      <c r="M149" s="161">
        <v>12</v>
      </c>
      <c r="N149" s="165">
        <f t="shared" si="5"/>
        <v>36031.406250000007</v>
      </c>
      <c r="O149" s="175"/>
      <c r="P149" s="176"/>
      <c r="Q149" s="235"/>
      <c r="R149" s="72"/>
      <c r="S149" s="234"/>
      <c r="T149" s="227"/>
      <c r="U149" s="72"/>
      <c r="V149" s="242"/>
      <c r="W149" s="235"/>
      <c r="X149" s="72"/>
      <c r="Y149" s="234"/>
      <c r="Z149" s="247"/>
      <c r="AA149" s="124"/>
    </row>
    <row r="150" spans="1:27" ht="27" customHeight="1" x14ac:dyDescent="0.15">
      <c r="A150" s="154"/>
      <c r="B150" s="169" t="s">
        <v>692</v>
      </c>
      <c r="C150" s="170">
        <v>146</v>
      </c>
      <c r="D150" s="150">
        <v>1</v>
      </c>
      <c r="E150" s="171">
        <v>9420005006017</v>
      </c>
      <c r="F150" s="188" t="s">
        <v>352</v>
      </c>
      <c r="G150" s="183" t="s">
        <v>576</v>
      </c>
      <c r="H150" s="173">
        <v>20</v>
      </c>
      <c r="I150" s="177">
        <v>4965900</v>
      </c>
      <c r="J150" s="178">
        <v>3893</v>
      </c>
      <c r="K150" s="173">
        <v>240</v>
      </c>
      <c r="L150" s="174">
        <f t="shared" si="4"/>
        <v>16.3</v>
      </c>
      <c r="M150" s="161">
        <v>12</v>
      </c>
      <c r="N150" s="165">
        <f t="shared" si="5"/>
        <v>25388.036809815949</v>
      </c>
      <c r="O150" s="175"/>
      <c r="P150" s="176"/>
      <c r="Q150" s="233"/>
      <c r="R150" s="71"/>
      <c r="S150" s="234"/>
      <c r="T150" s="226"/>
      <c r="U150" s="71"/>
      <c r="V150" s="242"/>
      <c r="W150" s="233"/>
      <c r="X150" s="71"/>
      <c r="Y150" s="234"/>
      <c r="Z150" s="248"/>
      <c r="AA150" s="124"/>
    </row>
    <row r="151" spans="1:27" ht="27" customHeight="1" x14ac:dyDescent="0.15">
      <c r="A151" s="154"/>
      <c r="B151" s="169" t="s">
        <v>692</v>
      </c>
      <c r="C151" s="170">
        <v>147</v>
      </c>
      <c r="D151" s="150">
        <v>4</v>
      </c>
      <c r="E151" s="171">
        <v>7420003002366</v>
      </c>
      <c r="F151" s="188" t="s">
        <v>353</v>
      </c>
      <c r="G151" s="183" t="s">
        <v>577</v>
      </c>
      <c r="H151" s="173">
        <v>15</v>
      </c>
      <c r="I151" s="177">
        <v>2096475</v>
      </c>
      <c r="J151" s="178">
        <v>1990</v>
      </c>
      <c r="K151" s="173">
        <v>303</v>
      </c>
      <c r="L151" s="174">
        <f t="shared" si="4"/>
        <v>6.6</v>
      </c>
      <c r="M151" s="161">
        <v>12</v>
      </c>
      <c r="N151" s="165">
        <f t="shared" si="5"/>
        <v>26470.64393939394</v>
      </c>
      <c r="O151" s="175"/>
      <c r="P151" s="176"/>
      <c r="Q151" s="235"/>
      <c r="R151" s="72"/>
      <c r="S151" s="234"/>
      <c r="T151" s="227"/>
      <c r="U151" s="72"/>
      <c r="V151" s="242"/>
      <c r="W151" s="235"/>
      <c r="X151" s="72"/>
      <c r="Y151" s="234"/>
      <c r="Z151" s="247"/>
      <c r="AA151" s="124"/>
    </row>
    <row r="152" spans="1:27" ht="27" customHeight="1" x14ac:dyDescent="0.15">
      <c r="A152" s="154"/>
      <c r="B152" s="169" t="s">
        <v>692</v>
      </c>
      <c r="C152" s="170">
        <v>148</v>
      </c>
      <c r="D152" s="150">
        <v>6</v>
      </c>
      <c r="E152" s="171">
        <v>1420005007699</v>
      </c>
      <c r="F152" s="188" t="s">
        <v>354</v>
      </c>
      <c r="G152" s="183" t="s">
        <v>578</v>
      </c>
      <c r="H152" s="173">
        <v>20</v>
      </c>
      <c r="I152" s="177">
        <v>4714900</v>
      </c>
      <c r="J152" s="178">
        <v>5390</v>
      </c>
      <c r="K152" s="173">
        <v>269</v>
      </c>
      <c r="L152" s="174">
        <f t="shared" ref="L152:L288" si="6">ROUNDUP(J152/K152,1)</f>
        <v>20.100000000000001</v>
      </c>
      <c r="M152" s="161">
        <v>12</v>
      </c>
      <c r="N152" s="165">
        <f t="shared" ref="N152:N288" si="7">IF(AND(I152&gt;0,L152&gt;0,M152&gt;0),I152/L152/M152,0)</f>
        <v>19547.678275290215</v>
      </c>
      <c r="O152" s="175"/>
      <c r="P152" s="176"/>
      <c r="Q152" s="233" t="s">
        <v>204</v>
      </c>
      <c r="R152" s="71"/>
      <c r="S152" s="234">
        <v>2E-3</v>
      </c>
      <c r="T152" s="226"/>
      <c r="U152" s="71"/>
      <c r="V152" s="242"/>
      <c r="W152" s="233"/>
      <c r="X152" s="71"/>
      <c r="Y152" s="234"/>
      <c r="Z152" s="248"/>
      <c r="AA152" s="124"/>
    </row>
    <row r="153" spans="1:27" ht="27" customHeight="1" x14ac:dyDescent="0.15">
      <c r="A153" s="154"/>
      <c r="B153" s="169" t="s">
        <v>692</v>
      </c>
      <c r="C153" s="170">
        <v>149</v>
      </c>
      <c r="D153" s="150">
        <v>4</v>
      </c>
      <c r="E153" s="171">
        <v>1420001008767</v>
      </c>
      <c r="F153" s="188" t="s">
        <v>132</v>
      </c>
      <c r="G153" s="183" t="s">
        <v>579</v>
      </c>
      <c r="H153" s="173">
        <v>25</v>
      </c>
      <c r="I153" s="177">
        <v>10089674</v>
      </c>
      <c r="J153" s="178">
        <v>5742</v>
      </c>
      <c r="K153" s="173">
        <v>269</v>
      </c>
      <c r="L153" s="174">
        <f t="shared" si="6"/>
        <v>21.400000000000002</v>
      </c>
      <c r="M153" s="161">
        <v>12</v>
      </c>
      <c r="N153" s="165">
        <f t="shared" si="7"/>
        <v>39290.007788161987</v>
      </c>
      <c r="O153" s="175"/>
      <c r="P153" s="176"/>
      <c r="Q153" s="235" t="s">
        <v>204</v>
      </c>
      <c r="R153" s="72"/>
      <c r="S153" s="234">
        <v>0.01</v>
      </c>
      <c r="T153" s="227"/>
      <c r="U153" s="72"/>
      <c r="V153" s="242"/>
      <c r="W153" s="235"/>
      <c r="X153" s="72"/>
      <c r="Y153" s="234"/>
      <c r="Z153" s="247" t="s">
        <v>204</v>
      </c>
      <c r="AA153" s="124">
        <v>1.6</v>
      </c>
    </row>
    <row r="154" spans="1:27" ht="27" customHeight="1" x14ac:dyDescent="0.15">
      <c r="A154" s="154"/>
      <c r="B154" s="169" t="s">
        <v>692</v>
      </c>
      <c r="C154" s="170">
        <v>150</v>
      </c>
      <c r="D154" s="150">
        <v>4</v>
      </c>
      <c r="E154" s="171">
        <v>8420001014932</v>
      </c>
      <c r="F154" s="188" t="s">
        <v>215</v>
      </c>
      <c r="G154" s="183" t="s">
        <v>580</v>
      </c>
      <c r="H154" s="173">
        <v>20</v>
      </c>
      <c r="I154" s="177">
        <v>10535548</v>
      </c>
      <c r="J154" s="178">
        <v>4879</v>
      </c>
      <c r="K154" s="173">
        <v>294</v>
      </c>
      <c r="L154" s="174">
        <f t="shared" si="6"/>
        <v>16.600000000000001</v>
      </c>
      <c r="M154" s="161">
        <v>12</v>
      </c>
      <c r="N154" s="165">
        <f t="shared" si="7"/>
        <v>52889.297188755016</v>
      </c>
      <c r="O154" s="175"/>
      <c r="P154" s="176"/>
      <c r="Q154" s="233" t="s">
        <v>204</v>
      </c>
      <c r="R154" s="71"/>
      <c r="S154" s="234">
        <v>0.9</v>
      </c>
      <c r="T154" s="226"/>
      <c r="U154" s="71"/>
      <c r="V154" s="242"/>
      <c r="W154" s="233"/>
      <c r="X154" s="71"/>
      <c r="Y154" s="234"/>
      <c r="Z154" s="248"/>
      <c r="AA154" s="124"/>
    </row>
    <row r="155" spans="1:27" ht="27" customHeight="1" x14ac:dyDescent="0.15">
      <c r="A155" s="154"/>
      <c r="B155" s="169" t="s">
        <v>692</v>
      </c>
      <c r="C155" s="170">
        <v>151</v>
      </c>
      <c r="D155" s="150">
        <v>5</v>
      </c>
      <c r="E155" s="171">
        <v>3907</v>
      </c>
      <c r="F155" s="188" t="s">
        <v>355</v>
      </c>
      <c r="G155" s="183" t="s">
        <v>355</v>
      </c>
      <c r="H155" s="173">
        <v>20</v>
      </c>
      <c r="I155" s="177">
        <v>2212800</v>
      </c>
      <c r="J155" s="178">
        <v>4446</v>
      </c>
      <c r="K155" s="173">
        <v>269</v>
      </c>
      <c r="L155" s="174">
        <f t="shared" si="6"/>
        <v>16.600000000000001</v>
      </c>
      <c r="M155" s="161">
        <v>12</v>
      </c>
      <c r="N155" s="165">
        <f t="shared" si="7"/>
        <v>11108.433734939759</v>
      </c>
      <c r="O155" s="175"/>
      <c r="P155" s="176"/>
      <c r="Q155" s="235"/>
      <c r="R155" s="72"/>
      <c r="S155" s="234"/>
      <c r="T155" s="227"/>
      <c r="U155" s="72"/>
      <c r="V155" s="242"/>
      <c r="W155" s="235"/>
      <c r="X155" s="72"/>
      <c r="Y155" s="234"/>
      <c r="Z155" s="247"/>
      <c r="AA155" s="124"/>
    </row>
    <row r="156" spans="1:27" ht="27" customHeight="1" x14ac:dyDescent="0.15">
      <c r="A156" s="154"/>
      <c r="B156" s="169" t="s">
        <v>692</v>
      </c>
      <c r="C156" s="170">
        <v>152</v>
      </c>
      <c r="D156" s="150">
        <v>2</v>
      </c>
      <c r="E156" s="171">
        <v>3420005005783</v>
      </c>
      <c r="F156" s="188" t="s">
        <v>133</v>
      </c>
      <c r="G156" s="183" t="s">
        <v>134</v>
      </c>
      <c r="H156" s="173">
        <v>20</v>
      </c>
      <c r="I156" s="177">
        <v>10062350</v>
      </c>
      <c r="J156" s="178">
        <v>8082</v>
      </c>
      <c r="K156" s="173">
        <v>365</v>
      </c>
      <c r="L156" s="174">
        <f t="shared" si="6"/>
        <v>22.200000000000003</v>
      </c>
      <c r="M156" s="161">
        <v>12</v>
      </c>
      <c r="N156" s="165">
        <f t="shared" si="7"/>
        <v>37771.584084084076</v>
      </c>
      <c r="O156" s="175"/>
      <c r="P156" s="176"/>
      <c r="Q156" s="233"/>
      <c r="R156" s="71"/>
      <c r="S156" s="234"/>
      <c r="T156" s="226"/>
      <c r="U156" s="71"/>
      <c r="V156" s="242"/>
      <c r="W156" s="233"/>
      <c r="X156" s="71"/>
      <c r="Y156" s="234"/>
      <c r="Z156" s="248" t="s">
        <v>204</v>
      </c>
      <c r="AA156" s="124">
        <v>1.4999999999999999E-2</v>
      </c>
    </row>
    <row r="157" spans="1:27" ht="27" customHeight="1" x14ac:dyDescent="0.15">
      <c r="A157" s="154"/>
      <c r="B157" s="169" t="s">
        <v>692</v>
      </c>
      <c r="C157" s="170">
        <v>153</v>
      </c>
      <c r="D157" s="150">
        <v>5</v>
      </c>
      <c r="E157" s="171">
        <v>420005006192</v>
      </c>
      <c r="F157" s="188" t="s">
        <v>356</v>
      </c>
      <c r="G157" s="183" t="s">
        <v>581</v>
      </c>
      <c r="H157" s="173">
        <v>20</v>
      </c>
      <c r="I157" s="177">
        <v>3548820</v>
      </c>
      <c r="J157" s="178">
        <v>2772</v>
      </c>
      <c r="K157" s="173">
        <v>251</v>
      </c>
      <c r="L157" s="174">
        <f t="shared" si="6"/>
        <v>11.1</v>
      </c>
      <c r="M157" s="161">
        <v>12</v>
      </c>
      <c r="N157" s="165">
        <f t="shared" si="7"/>
        <v>26642.792792792796</v>
      </c>
      <c r="O157" s="175"/>
      <c r="P157" s="176"/>
      <c r="Q157" s="235"/>
      <c r="R157" s="72"/>
      <c r="S157" s="234"/>
      <c r="T157" s="227"/>
      <c r="U157" s="72"/>
      <c r="V157" s="242"/>
      <c r="W157" s="235"/>
      <c r="X157" s="72"/>
      <c r="Y157" s="234"/>
      <c r="Z157" s="247"/>
      <c r="AA157" s="124"/>
    </row>
    <row r="158" spans="1:27" ht="27" customHeight="1" x14ac:dyDescent="0.15">
      <c r="A158" s="154"/>
      <c r="B158" s="169" t="s">
        <v>692</v>
      </c>
      <c r="C158" s="170">
        <v>154</v>
      </c>
      <c r="D158" s="150">
        <v>4</v>
      </c>
      <c r="E158" s="171">
        <v>5420003001205</v>
      </c>
      <c r="F158" s="188" t="s">
        <v>357</v>
      </c>
      <c r="G158" s="183" t="s">
        <v>582</v>
      </c>
      <c r="H158" s="173">
        <v>20</v>
      </c>
      <c r="I158" s="177">
        <v>5314277</v>
      </c>
      <c r="J158" s="178">
        <v>3081</v>
      </c>
      <c r="K158" s="173">
        <v>257</v>
      </c>
      <c r="L158" s="174">
        <f t="shared" si="6"/>
        <v>12</v>
      </c>
      <c r="M158" s="161">
        <v>12</v>
      </c>
      <c r="N158" s="165">
        <f t="shared" si="7"/>
        <v>36904.701388888891</v>
      </c>
      <c r="O158" s="175"/>
      <c r="P158" s="176"/>
      <c r="Q158" s="233" t="s">
        <v>204</v>
      </c>
      <c r="R158" s="71"/>
      <c r="S158" s="234">
        <v>1E-3</v>
      </c>
      <c r="T158" s="226"/>
      <c r="U158" s="71"/>
      <c r="V158" s="242"/>
      <c r="W158" s="233"/>
      <c r="X158" s="71"/>
      <c r="Y158" s="234"/>
      <c r="Z158" s="248"/>
      <c r="AA158" s="124"/>
    </row>
    <row r="159" spans="1:27" ht="27" customHeight="1" x14ac:dyDescent="0.15">
      <c r="A159" s="154"/>
      <c r="B159" s="169" t="s">
        <v>692</v>
      </c>
      <c r="C159" s="170">
        <v>155</v>
      </c>
      <c r="D159" s="150">
        <v>4</v>
      </c>
      <c r="E159" s="171">
        <v>6430001045730</v>
      </c>
      <c r="F159" s="188" t="s">
        <v>358</v>
      </c>
      <c r="G159" s="183" t="s">
        <v>583</v>
      </c>
      <c r="H159" s="173">
        <v>20</v>
      </c>
      <c r="I159" s="177">
        <v>1591973</v>
      </c>
      <c r="J159" s="178">
        <v>2297</v>
      </c>
      <c r="K159" s="173">
        <v>268</v>
      </c>
      <c r="L159" s="174">
        <f t="shared" si="6"/>
        <v>8.6</v>
      </c>
      <c r="M159" s="161">
        <v>12</v>
      </c>
      <c r="N159" s="165">
        <f t="shared" si="7"/>
        <v>15426.094961240311</v>
      </c>
      <c r="O159" s="175"/>
      <c r="P159" s="176"/>
      <c r="Q159" s="233"/>
      <c r="R159" s="71"/>
      <c r="S159" s="234"/>
      <c r="T159" s="226"/>
      <c r="U159" s="71"/>
      <c r="V159" s="242"/>
      <c r="W159" s="233"/>
      <c r="X159" s="71"/>
      <c r="Y159" s="234"/>
      <c r="Z159" s="248"/>
      <c r="AA159" s="124"/>
    </row>
    <row r="160" spans="1:27" ht="27" customHeight="1" x14ac:dyDescent="0.15">
      <c r="A160" s="154"/>
      <c r="B160" s="169" t="s">
        <v>692</v>
      </c>
      <c r="C160" s="170">
        <v>156</v>
      </c>
      <c r="D160" s="150">
        <v>2</v>
      </c>
      <c r="E160" s="171">
        <v>9420005005200</v>
      </c>
      <c r="F160" s="188" t="s">
        <v>359</v>
      </c>
      <c r="G160" s="183" t="s">
        <v>584</v>
      </c>
      <c r="H160" s="173">
        <v>20</v>
      </c>
      <c r="I160" s="177">
        <v>2805647</v>
      </c>
      <c r="J160" s="178">
        <v>4703</v>
      </c>
      <c r="K160" s="173">
        <v>239</v>
      </c>
      <c r="L160" s="174">
        <f t="shared" si="6"/>
        <v>19.700000000000003</v>
      </c>
      <c r="M160" s="161">
        <v>12</v>
      </c>
      <c r="N160" s="165">
        <f t="shared" si="7"/>
        <v>11868.219120135362</v>
      </c>
      <c r="O160" s="175"/>
      <c r="P160" s="176"/>
      <c r="Q160" s="235"/>
      <c r="R160" s="72"/>
      <c r="S160" s="237"/>
      <c r="T160" s="227"/>
      <c r="U160" s="72"/>
      <c r="V160" s="244"/>
      <c r="W160" s="235"/>
      <c r="X160" s="72"/>
      <c r="Y160" s="237"/>
      <c r="Z160" s="249"/>
      <c r="AA160" s="129"/>
    </row>
    <row r="161" spans="1:27" ht="27" customHeight="1" x14ac:dyDescent="0.15">
      <c r="A161" s="154"/>
      <c r="B161" s="169" t="s">
        <v>692</v>
      </c>
      <c r="C161" s="170">
        <v>157</v>
      </c>
      <c r="D161" s="150">
        <v>6</v>
      </c>
      <c r="E161" s="171" t="s">
        <v>360</v>
      </c>
      <c r="F161" s="188" t="s">
        <v>361</v>
      </c>
      <c r="G161" s="183" t="s">
        <v>585</v>
      </c>
      <c r="H161" s="173">
        <v>20</v>
      </c>
      <c r="I161" s="177">
        <v>1002031</v>
      </c>
      <c r="J161" s="178">
        <v>1668</v>
      </c>
      <c r="K161" s="173">
        <v>239</v>
      </c>
      <c r="L161" s="174">
        <f t="shared" si="6"/>
        <v>7</v>
      </c>
      <c r="M161" s="161">
        <v>12</v>
      </c>
      <c r="N161" s="165">
        <f t="shared" si="7"/>
        <v>11928.940476190475</v>
      </c>
      <c r="O161" s="175"/>
      <c r="P161" s="176"/>
      <c r="Q161" s="235"/>
      <c r="R161" s="72"/>
      <c r="S161" s="237"/>
      <c r="T161" s="227"/>
      <c r="U161" s="72"/>
      <c r="V161" s="244"/>
      <c r="W161" s="235"/>
      <c r="X161" s="72"/>
      <c r="Y161" s="237"/>
      <c r="Z161" s="249"/>
      <c r="AA161" s="129"/>
    </row>
    <row r="162" spans="1:27" ht="27" customHeight="1" x14ac:dyDescent="0.15">
      <c r="A162" s="154"/>
      <c r="B162" s="169" t="s">
        <v>692</v>
      </c>
      <c r="C162" s="170">
        <v>158</v>
      </c>
      <c r="D162" s="150">
        <v>2</v>
      </c>
      <c r="E162" s="171">
        <v>5420005004362</v>
      </c>
      <c r="F162" s="188" t="s">
        <v>362</v>
      </c>
      <c r="G162" s="183" t="s">
        <v>586</v>
      </c>
      <c r="H162" s="173">
        <v>20</v>
      </c>
      <c r="I162" s="177">
        <v>2007131</v>
      </c>
      <c r="J162" s="178">
        <v>5246</v>
      </c>
      <c r="K162" s="173">
        <v>250</v>
      </c>
      <c r="L162" s="174">
        <f t="shared" si="6"/>
        <v>21</v>
      </c>
      <c r="M162" s="161">
        <v>12</v>
      </c>
      <c r="N162" s="165">
        <f t="shared" si="7"/>
        <v>7964.8055555555557</v>
      </c>
      <c r="O162" s="175"/>
      <c r="P162" s="176"/>
      <c r="Q162" s="235"/>
      <c r="R162" s="72"/>
      <c r="S162" s="237"/>
      <c r="T162" s="227"/>
      <c r="U162" s="72"/>
      <c r="V162" s="244"/>
      <c r="W162" s="235"/>
      <c r="X162" s="72"/>
      <c r="Y162" s="237"/>
      <c r="Z162" s="249"/>
      <c r="AA162" s="129"/>
    </row>
    <row r="163" spans="1:27" ht="27" customHeight="1" x14ac:dyDescent="0.15">
      <c r="A163" s="154"/>
      <c r="B163" s="169" t="s">
        <v>692</v>
      </c>
      <c r="C163" s="170">
        <v>159</v>
      </c>
      <c r="D163" s="150">
        <v>1</v>
      </c>
      <c r="E163" s="171">
        <v>8420005000350</v>
      </c>
      <c r="F163" s="188" t="s">
        <v>363</v>
      </c>
      <c r="G163" s="183" t="s">
        <v>587</v>
      </c>
      <c r="H163" s="173">
        <v>10</v>
      </c>
      <c r="I163" s="177">
        <v>1894776</v>
      </c>
      <c r="J163" s="178">
        <v>2284</v>
      </c>
      <c r="K163" s="173">
        <v>258</v>
      </c>
      <c r="L163" s="174">
        <f t="shared" si="6"/>
        <v>8.9</v>
      </c>
      <c r="M163" s="161">
        <v>12</v>
      </c>
      <c r="N163" s="165">
        <f t="shared" si="7"/>
        <v>17741.348314606741</v>
      </c>
      <c r="O163" s="175"/>
      <c r="P163" s="176"/>
      <c r="Q163" s="235"/>
      <c r="R163" s="72"/>
      <c r="S163" s="237"/>
      <c r="T163" s="227"/>
      <c r="U163" s="72"/>
      <c r="V163" s="244"/>
      <c r="W163" s="235"/>
      <c r="X163" s="72"/>
      <c r="Y163" s="237"/>
      <c r="Z163" s="249"/>
      <c r="AA163" s="129"/>
    </row>
    <row r="164" spans="1:27" ht="27" customHeight="1" x14ac:dyDescent="0.15">
      <c r="A164" s="154"/>
      <c r="B164" s="169" t="s">
        <v>692</v>
      </c>
      <c r="C164" s="170">
        <v>160</v>
      </c>
      <c r="D164" s="150">
        <v>2</v>
      </c>
      <c r="E164" s="171">
        <v>1420005000423</v>
      </c>
      <c r="F164" s="188" t="s">
        <v>364</v>
      </c>
      <c r="G164" s="183" t="s">
        <v>588</v>
      </c>
      <c r="H164" s="173">
        <v>10</v>
      </c>
      <c r="I164" s="177">
        <v>2087496</v>
      </c>
      <c r="J164" s="178">
        <v>2540</v>
      </c>
      <c r="K164" s="173">
        <v>269</v>
      </c>
      <c r="L164" s="174">
        <f t="shared" si="6"/>
        <v>9.5</v>
      </c>
      <c r="M164" s="161">
        <v>12</v>
      </c>
      <c r="N164" s="165">
        <f t="shared" si="7"/>
        <v>18311.36842105263</v>
      </c>
      <c r="O164" s="175"/>
      <c r="P164" s="176"/>
      <c r="Q164" s="233" t="s">
        <v>204</v>
      </c>
      <c r="R164" s="71" t="s">
        <v>204</v>
      </c>
      <c r="S164" s="234">
        <v>4.5999999999999999E-2</v>
      </c>
      <c r="T164" s="226"/>
      <c r="U164" s="71"/>
      <c r="V164" s="242"/>
      <c r="W164" s="233"/>
      <c r="X164" s="71"/>
      <c r="Y164" s="234"/>
      <c r="Z164" s="248"/>
      <c r="AA164" s="124"/>
    </row>
    <row r="165" spans="1:27" ht="27" customHeight="1" x14ac:dyDescent="0.15">
      <c r="A165" s="154"/>
      <c r="B165" s="169" t="s">
        <v>692</v>
      </c>
      <c r="C165" s="170">
        <v>161</v>
      </c>
      <c r="D165" s="150">
        <v>2</v>
      </c>
      <c r="E165" s="171">
        <v>2420005000356</v>
      </c>
      <c r="F165" s="169" t="s">
        <v>291</v>
      </c>
      <c r="G165" s="180" t="s">
        <v>589</v>
      </c>
      <c r="H165" s="173">
        <v>20</v>
      </c>
      <c r="I165" s="177">
        <v>5321220</v>
      </c>
      <c r="J165" s="178">
        <v>5542</v>
      </c>
      <c r="K165" s="173">
        <v>252</v>
      </c>
      <c r="L165" s="174">
        <f>ROUNDUP(J165/K165,1)</f>
        <v>22</v>
      </c>
      <c r="M165" s="161">
        <v>12</v>
      </c>
      <c r="N165" s="165">
        <f>IF(AND(I165&gt;0,L165&gt;0,M165&gt;0),I165/L165/M165,0)</f>
        <v>20156.136363636364</v>
      </c>
      <c r="O165" s="175"/>
      <c r="P165" s="189"/>
      <c r="Q165" s="235" t="s">
        <v>204</v>
      </c>
      <c r="R165" s="72"/>
      <c r="S165" s="234">
        <v>2.1000000000000001E-2</v>
      </c>
      <c r="T165" s="227"/>
      <c r="U165" s="72"/>
      <c r="V165" s="242"/>
      <c r="W165" s="235"/>
      <c r="X165" s="72"/>
      <c r="Y165" s="234"/>
      <c r="Z165" s="247"/>
      <c r="AA165" s="124"/>
    </row>
    <row r="166" spans="1:27" ht="27" customHeight="1" x14ac:dyDescent="0.15">
      <c r="A166" s="154"/>
      <c r="B166" s="169" t="s">
        <v>692</v>
      </c>
      <c r="C166" s="170">
        <v>162</v>
      </c>
      <c r="D166" s="150">
        <v>2</v>
      </c>
      <c r="E166" s="171">
        <v>3420005000355</v>
      </c>
      <c r="F166" s="169" t="s">
        <v>365</v>
      </c>
      <c r="G166" s="180" t="s">
        <v>590</v>
      </c>
      <c r="H166" s="173">
        <v>29</v>
      </c>
      <c r="I166" s="177">
        <v>2463100</v>
      </c>
      <c r="J166" s="178">
        <v>4671</v>
      </c>
      <c r="K166" s="173">
        <v>269</v>
      </c>
      <c r="L166" s="174">
        <f>ROUNDUP(J166/K166,1)</f>
        <v>17.400000000000002</v>
      </c>
      <c r="M166" s="161">
        <v>12</v>
      </c>
      <c r="N166" s="165">
        <f>IF(AND(I166&gt;0,L166&gt;0,M166&gt;0),I166/L166/M166,0)</f>
        <v>11796.455938697318</v>
      </c>
      <c r="O166" s="175"/>
      <c r="P166" s="189"/>
      <c r="Q166" s="233"/>
      <c r="R166" s="71"/>
      <c r="S166" s="234"/>
      <c r="T166" s="226"/>
      <c r="U166" s="71"/>
      <c r="V166" s="242"/>
      <c r="W166" s="233"/>
      <c r="X166" s="71"/>
      <c r="Y166" s="234"/>
      <c r="Z166" s="248"/>
      <c r="AA166" s="124"/>
    </row>
    <row r="167" spans="1:27" ht="27" customHeight="1" x14ac:dyDescent="0.15">
      <c r="A167" s="154"/>
      <c r="B167" s="169" t="s">
        <v>692</v>
      </c>
      <c r="C167" s="170">
        <v>163</v>
      </c>
      <c r="D167" s="150">
        <v>2</v>
      </c>
      <c r="E167" s="145">
        <v>5420005000378</v>
      </c>
      <c r="F167" s="188" t="s">
        <v>366</v>
      </c>
      <c r="G167" s="183" t="s">
        <v>591</v>
      </c>
      <c r="H167" s="173">
        <v>20</v>
      </c>
      <c r="I167" s="177">
        <v>1079810</v>
      </c>
      <c r="J167" s="178">
        <v>5019</v>
      </c>
      <c r="K167" s="173">
        <v>268</v>
      </c>
      <c r="L167" s="174">
        <f t="shared" si="6"/>
        <v>18.8</v>
      </c>
      <c r="M167" s="173">
        <v>12</v>
      </c>
      <c r="N167" s="165">
        <f t="shared" si="7"/>
        <v>4786.3918439716308</v>
      </c>
      <c r="O167" s="175"/>
      <c r="P167" s="189"/>
      <c r="Q167" s="235" t="s">
        <v>204</v>
      </c>
      <c r="R167" s="72"/>
      <c r="S167" s="234">
        <v>0</v>
      </c>
      <c r="T167" s="227"/>
      <c r="U167" s="72"/>
      <c r="V167" s="242"/>
      <c r="W167" s="235"/>
      <c r="X167" s="72"/>
      <c r="Y167" s="234"/>
      <c r="Z167" s="247"/>
      <c r="AA167" s="124"/>
    </row>
    <row r="168" spans="1:27" ht="27" customHeight="1" x14ac:dyDescent="0.15">
      <c r="A168" s="154"/>
      <c r="B168" s="169" t="s">
        <v>692</v>
      </c>
      <c r="C168" s="170">
        <v>164</v>
      </c>
      <c r="D168" s="150">
        <v>2</v>
      </c>
      <c r="E168" s="171">
        <v>5420005000378</v>
      </c>
      <c r="F168" s="169" t="s">
        <v>366</v>
      </c>
      <c r="G168" s="183" t="s">
        <v>592</v>
      </c>
      <c r="H168" s="173">
        <v>20</v>
      </c>
      <c r="I168" s="177">
        <v>3862100</v>
      </c>
      <c r="J168" s="178">
        <v>5206</v>
      </c>
      <c r="K168" s="173">
        <v>259</v>
      </c>
      <c r="L168" s="174">
        <f t="shared" si="6"/>
        <v>20.200000000000003</v>
      </c>
      <c r="M168" s="173">
        <v>12</v>
      </c>
      <c r="N168" s="165">
        <f t="shared" si="7"/>
        <v>15932.755775577556</v>
      </c>
      <c r="O168" s="175"/>
      <c r="P168" s="189"/>
      <c r="Q168" s="233"/>
      <c r="R168" s="71"/>
      <c r="S168" s="234"/>
      <c r="T168" s="226"/>
      <c r="U168" s="71"/>
      <c r="V168" s="242"/>
      <c r="W168" s="233"/>
      <c r="X168" s="71"/>
      <c r="Y168" s="234"/>
      <c r="Z168" s="248"/>
      <c r="AA168" s="124"/>
    </row>
    <row r="169" spans="1:27" ht="27" customHeight="1" x14ac:dyDescent="0.15">
      <c r="A169" s="154"/>
      <c r="B169" s="169" t="s">
        <v>692</v>
      </c>
      <c r="C169" s="170">
        <v>165</v>
      </c>
      <c r="D169" s="46">
        <v>2</v>
      </c>
      <c r="E169" s="145">
        <v>5420005000394</v>
      </c>
      <c r="F169" s="190" t="s">
        <v>367</v>
      </c>
      <c r="G169" s="191" t="s">
        <v>593</v>
      </c>
      <c r="H169" s="173">
        <v>20</v>
      </c>
      <c r="I169" s="177">
        <v>3491300</v>
      </c>
      <c r="J169" s="178">
        <v>4470</v>
      </c>
      <c r="K169" s="173">
        <v>269</v>
      </c>
      <c r="L169" s="174">
        <f t="shared" si="6"/>
        <v>16.700000000000003</v>
      </c>
      <c r="M169" s="173">
        <v>12</v>
      </c>
      <c r="N169" s="165">
        <f t="shared" si="7"/>
        <v>17421.656686626742</v>
      </c>
      <c r="O169" s="175"/>
      <c r="P169" s="176"/>
      <c r="Q169" s="235"/>
      <c r="R169" s="72"/>
      <c r="S169" s="234"/>
      <c r="T169" s="227"/>
      <c r="U169" s="72"/>
      <c r="V169" s="242"/>
      <c r="W169" s="235"/>
      <c r="X169" s="72"/>
      <c r="Y169" s="234"/>
      <c r="Z169" s="247"/>
      <c r="AA169" s="124"/>
    </row>
    <row r="170" spans="1:27" ht="27" customHeight="1" x14ac:dyDescent="0.15">
      <c r="A170" s="154"/>
      <c r="B170" s="169" t="s">
        <v>692</v>
      </c>
      <c r="C170" s="170">
        <v>166</v>
      </c>
      <c r="D170" s="46">
        <v>2</v>
      </c>
      <c r="E170" s="145">
        <v>5420005002242</v>
      </c>
      <c r="F170" s="188" t="s">
        <v>368</v>
      </c>
      <c r="G170" s="183" t="s">
        <v>594</v>
      </c>
      <c r="H170" s="173">
        <v>20</v>
      </c>
      <c r="I170" s="177">
        <v>3354155</v>
      </c>
      <c r="J170" s="178">
        <v>4401</v>
      </c>
      <c r="K170" s="173">
        <v>268</v>
      </c>
      <c r="L170" s="174">
        <f t="shared" si="6"/>
        <v>16.5</v>
      </c>
      <c r="M170" s="173">
        <v>12</v>
      </c>
      <c r="N170" s="165">
        <f t="shared" si="7"/>
        <v>16940.176767676767</v>
      </c>
      <c r="O170" s="175"/>
      <c r="P170" s="176"/>
      <c r="Q170" s="233" t="s">
        <v>204</v>
      </c>
      <c r="R170" s="71"/>
      <c r="S170" s="234">
        <v>0.05</v>
      </c>
      <c r="T170" s="226"/>
      <c r="U170" s="71"/>
      <c r="V170" s="242"/>
      <c r="W170" s="233"/>
      <c r="X170" s="71"/>
      <c r="Y170" s="234"/>
      <c r="Z170" s="248"/>
      <c r="AA170" s="124">
        <v>0</v>
      </c>
    </row>
    <row r="171" spans="1:27" ht="27" customHeight="1" x14ac:dyDescent="0.15">
      <c r="A171" s="154"/>
      <c r="B171" s="169" t="s">
        <v>692</v>
      </c>
      <c r="C171" s="170">
        <v>167</v>
      </c>
      <c r="D171" s="46">
        <v>2</v>
      </c>
      <c r="E171" s="145">
        <v>6420005002241</v>
      </c>
      <c r="F171" s="188" t="s">
        <v>369</v>
      </c>
      <c r="G171" s="183" t="s">
        <v>595</v>
      </c>
      <c r="H171" s="173">
        <v>20</v>
      </c>
      <c r="I171" s="177">
        <v>2715470</v>
      </c>
      <c r="J171" s="178">
        <v>4595</v>
      </c>
      <c r="K171" s="173">
        <v>263</v>
      </c>
      <c r="L171" s="174">
        <f t="shared" si="6"/>
        <v>17.5</v>
      </c>
      <c r="M171" s="173">
        <v>12</v>
      </c>
      <c r="N171" s="165">
        <f t="shared" si="7"/>
        <v>12930.809523809525</v>
      </c>
      <c r="O171" s="175"/>
      <c r="P171" s="176"/>
      <c r="Q171" s="235"/>
      <c r="R171" s="72"/>
      <c r="S171" s="234"/>
      <c r="T171" s="227"/>
      <c r="U171" s="72"/>
      <c r="V171" s="242"/>
      <c r="W171" s="235"/>
      <c r="X171" s="72"/>
      <c r="Y171" s="234"/>
      <c r="Z171" s="247"/>
      <c r="AA171" s="124"/>
    </row>
    <row r="172" spans="1:27" ht="27" customHeight="1" x14ac:dyDescent="0.15">
      <c r="A172" s="154"/>
      <c r="B172" s="169" t="s">
        <v>692</v>
      </c>
      <c r="C172" s="170">
        <v>168</v>
      </c>
      <c r="D172" s="46">
        <v>2</v>
      </c>
      <c r="E172" s="145">
        <v>7420005000351</v>
      </c>
      <c r="F172" s="188" t="s">
        <v>370</v>
      </c>
      <c r="G172" s="183" t="s">
        <v>596</v>
      </c>
      <c r="H172" s="173">
        <v>40</v>
      </c>
      <c r="I172" s="177">
        <v>2866077</v>
      </c>
      <c r="J172" s="178">
        <v>5668</v>
      </c>
      <c r="K172" s="173">
        <v>269</v>
      </c>
      <c r="L172" s="174">
        <f t="shared" si="6"/>
        <v>21.1</v>
      </c>
      <c r="M172" s="173">
        <v>12</v>
      </c>
      <c r="N172" s="165">
        <f t="shared" si="7"/>
        <v>11319.419431279619</v>
      </c>
      <c r="O172" s="175"/>
      <c r="P172" s="176"/>
      <c r="Q172" s="233"/>
      <c r="R172" s="71"/>
      <c r="S172" s="234"/>
      <c r="T172" s="226"/>
      <c r="U172" s="71"/>
      <c r="V172" s="242"/>
      <c r="W172" s="233"/>
      <c r="X172" s="71"/>
      <c r="Y172" s="234"/>
      <c r="Z172" s="248"/>
      <c r="AA172" s="124"/>
    </row>
    <row r="173" spans="1:27" ht="27" customHeight="1" x14ac:dyDescent="0.15">
      <c r="A173" s="154"/>
      <c r="B173" s="169" t="s">
        <v>692</v>
      </c>
      <c r="C173" s="170">
        <v>169</v>
      </c>
      <c r="D173" s="46">
        <v>2</v>
      </c>
      <c r="E173" s="145">
        <v>7420005000351</v>
      </c>
      <c r="F173" s="188" t="s">
        <v>370</v>
      </c>
      <c r="G173" s="183" t="s">
        <v>597</v>
      </c>
      <c r="H173" s="173">
        <v>40</v>
      </c>
      <c r="I173" s="177">
        <v>9687827</v>
      </c>
      <c r="J173" s="178">
        <v>6657</v>
      </c>
      <c r="K173" s="173">
        <v>269</v>
      </c>
      <c r="L173" s="174">
        <f t="shared" si="6"/>
        <v>24.8</v>
      </c>
      <c r="M173" s="173">
        <v>12</v>
      </c>
      <c r="N173" s="165">
        <f t="shared" si="7"/>
        <v>32553.182123655915</v>
      </c>
      <c r="O173" s="175"/>
      <c r="P173" s="176"/>
      <c r="Q173" s="235"/>
      <c r="R173" s="72"/>
      <c r="S173" s="234"/>
      <c r="T173" s="227"/>
      <c r="U173" s="72"/>
      <c r="V173" s="242"/>
      <c r="W173" s="235"/>
      <c r="X173" s="72"/>
      <c r="Y173" s="234"/>
      <c r="Z173" s="247"/>
      <c r="AA173" s="124"/>
    </row>
    <row r="174" spans="1:27" ht="27" customHeight="1" x14ac:dyDescent="0.15">
      <c r="A174" s="154"/>
      <c r="B174" s="169" t="s">
        <v>692</v>
      </c>
      <c r="C174" s="170">
        <v>170</v>
      </c>
      <c r="D174" s="46">
        <v>2</v>
      </c>
      <c r="E174" s="145">
        <v>7420005000351</v>
      </c>
      <c r="F174" s="188" t="s">
        <v>370</v>
      </c>
      <c r="G174" s="183" t="s">
        <v>136</v>
      </c>
      <c r="H174" s="173">
        <v>20</v>
      </c>
      <c r="I174" s="177">
        <v>6210071</v>
      </c>
      <c r="J174" s="178">
        <v>3781</v>
      </c>
      <c r="K174" s="173">
        <v>269</v>
      </c>
      <c r="L174" s="174">
        <f t="shared" si="6"/>
        <v>14.1</v>
      </c>
      <c r="M174" s="173">
        <v>12</v>
      </c>
      <c r="N174" s="165">
        <f t="shared" si="7"/>
        <v>36702.547281323881</v>
      </c>
      <c r="O174" s="175"/>
      <c r="P174" s="176"/>
      <c r="Q174" s="235"/>
      <c r="R174" s="72"/>
      <c r="S174" s="234"/>
      <c r="T174" s="227"/>
      <c r="U174" s="72"/>
      <c r="V174" s="242"/>
      <c r="W174" s="235"/>
      <c r="X174" s="72"/>
      <c r="Y174" s="234"/>
      <c r="Z174" s="247"/>
      <c r="AA174" s="124"/>
    </row>
    <row r="175" spans="1:27" ht="27" customHeight="1" x14ac:dyDescent="0.15">
      <c r="A175" s="154"/>
      <c r="B175" s="169" t="s">
        <v>692</v>
      </c>
      <c r="C175" s="170">
        <v>171</v>
      </c>
      <c r="D175" s="46">
        <v>2</v>
      </c>
      <c r="E175" s="145">
        <v>7420005000351</v>
      </c>
      <c r="F175" s="188" t="s">
        <v>371</v>
      </c>
      <c r="G175" s="183" t="s">
        <v>138</v>
      </c>
      <c r="H175" s="173">
        <v>30</v>
      </c>
      <c r="I175" s="177">
        <v>8133532</v>
      </c>
      <c r="J175" s="178">
        <v>4727</v>
      </c>
      <c r="K175" s="173">
        <v>269</v>
      </c>
      <c r="L175" s="174">
        <f t="shared" si="6"/>
        <v>17.600000000000001</v>
      </c>
      <c r="M175" s="173">
        <v>12</v>
      </c>
      <c r="N175" s="165">
        <f t="shared" si="7"/>
        <v>38511.041666666664</v>
      </c>
      <c r="O175" s="175"/>
      <c r="P175" s="176"/>
      <c r="Q175" s="233"/>
      <c r="R175" s="71"/>
      <c r="S175" s="234"/>
      <c r="T175" s="226"/>
      <c r="U175" s="71"/>
      <c r="V175" s="242"/>
      <c r="W175" s="233"/>
      <c r="X175" s="71"/>
      <c r="Y175" s="234"/>
      <c r="Z175" s="248"/>
      <c r="AA175" s="124"/>
    </row>
    <row r="176" spans="1:27" ht="27" customHeight="1" x14ac:dyDescent="0.15">
      <c r="A176" s="154"/>
      <c r="B176" s="169" t="s">
        <v>692</v>
      </c>
      <c r="C176" s="170">
        <v>172</v>
      </c>
      <c r="D176" s="46">
        <v>2</v>
      </c>
      <c r="E176" s="145">
        <v>7420005000368</v>
      </c>
      <c r="F176" s="188" t="s">
        <v>372</v>
      </c>
      <c r="G176" s="183" t="s">
        <v>598</v>
      </c>
      <c r="H176" s="173">
        <v>10</v>
      </c>
      <c r="I176" s="177">
        <v>332880</v>
      </c>
      <c r="J176" s="178">
        <v>2083</v>
      </c>
      <c r="K176" s="173">
        <v>269</v>
      </c>
      <c r="L176" s="174">
        <f t="shared" si="6"/>
        <v>7.8</v>
      </c>
      <c r="M176" s="173">
        <v>12</v>
      </c>
      <c r="N176" s="165">
        <f t="shared" si="7"/>
        <v>3556.4102564102564</v>
      </c>
      <c r="O176" s="175"/>
      <c r="P176" s="176"/>
      <c r="Q176" s="235"/>
      <c r="R176" s="72"/>
      <c r="S176" s="234"/>
      <c r="T176" s="227"/>
      <c r="U176" s="72"/>
      <c r="V176" s="242"/>
      <c r="W176" s="235"/>
      <c r="X176" s="72"/>
      <c r="Y176" s="234"/>
      <c r="Z176" s="247"/>
      <c r="AA176" s="124"/>
    </row>
    <row r="177" spans="1:27" ht="27" customHeight="1" x14ac:dyDescent="0.15">
      <c r="A177" s="154"/>
      <c r="B177" s="169" t="s">
        <v>692</v>
      </c>
      <c r="C177" s="170">
        <v>173</v>
      </c>
      <c r="D177" s="46">
        <v>2</v>
      </c>
      <c r="E177" s="145">
        <v>8420005000359</v>
      </c>
      <c r="F177" s="188" t="s">
        <v>373</v>
      </c>
      <c r="G177" s="183" t="s">
        <v>599</v>
      </c>
      <c r="H177" s="173">
        <v>20</v>
      </c>
      <c r="I177" s="177">
        <v>3277540</v>
      </c>
      <c r="J177" s="178">
        <v>3630</v>
      </c>
      <c r="K177" s="173">
        <v>271</v>
      </c>
      <c r="L177" s="174">
        <f t="shared" si="6"/>
        <v>13.4</v>
      </c>
      <c r="M177" s="173">
        <v>12</v>
      </c>
      <c r="N177" s="165">
        <f t="shared" si="7"/>
        <v>20382.711442786069</v>
      </c>
      <c r="O177" s="175"/>
      <c r="P177" s="176"/>
      <c r="Q177" s="233"/>
      <c r="R177" s="71"/>
      <c r="S177" s="234"/>
      <c r="T177" s="226"/>
      <c r="U177" s="71"/>
      <c r="V177" s="242"/>
      <c r="W177" s="233"/>
      <c r="X177" s="71"/>
      <c r="Y177" s="234"/>
      <c r="Z177" s="248"/>
      <c r="AA177" s="124"/>
    </row>
    <row r="178" spans="1:27" ht="27" customHeight="1" x14ac:dyDescent="0.15">
      <c r="A178" s="154"/>
      <c r="B178" s="169" t="s">
        <v>692</v>
      </c>
      <c r="C178" s="170">
        <v>174</v>
      </c>
      <c r="D178" s="257">
        <v>2</v>
      </c>
      <c r="E178" s="171">
        <v>8420005000391</v>
      </c>
      <c r="F178" s="169" t="s">
        <v>374</v>
      </c>
      <c r="G178" s="181" t="s">
        <v>600</v>
      </c>
      <c r="H178" s="173">
        <v>40</v>
      </c>
      <c r="I178" s="177">
        <v>9820725</v>
      </c>
      <c r="J178" s="178">
        <v>11301</v>
      </c>
      <c r="K178" s="173">
        <v>277</v>
      </c>
      <c r="L178" s="174">
        <f t="shared" si="6"/>
        <v>40.800000000000004</v>
      </c>
      <c r="M178" s="161">
        <v>12</v>
      </c>
      <c r="N178" s="165">
        <f t="shared" si="7"/>
        <v>20058.670343137252</v>
      </c>
      <c r="O178" s="175"/>
      <c r="P178" s="176"/>
      <c r="Q178" s="233"/>
      <c r="R178" s="71"/>
      <c r="S178" s="234"/>
      <c r="T178" s="226"/>
      <c r="U178" s="71"/>
      <c r="V178" s="242"/>
      <c r="W178" s="233"/>
      <c r="X178" s="71"/>
      <c r="Y178" s="234"/>
      <c r="Z178" s="248"/>
      <c r="AA178" s="124">
        <v>1.2999999999999999E-2</v>
      </c>
    </row>
    <row r="179" spans="1:27" ht="27" customHeight="1" x14ac:dyDescent="0.15">
      <c r="A179" s="154"/>
      <c r="B179" s="169" t="s">
        <v>692</v>
      </c>
      <c r="C179" s="170">
        <v>175</v>
      </c>
      <c r="D179" s="257">
        <v>2</v>
      </c>
      <c r="E179" s="171">
        <v>8420005001142</v>
      </c>
      <c r="F179" s="169" t="s">
        <v>139</v>
      </c>
      <c r="G179" s="181" t="s">
        <v>140</v>
      </c>
      <c r="H179" s="173">
        <v>10</v>
      </c>
      <c r="I179" s="177">
        <v>1036410</v>
      </c>
      <c r="J179" s="178">
        <v>2060</v>
      </c>
      <c r="K179" s="173">
        <v>243</v>
      </c>
      <c r="L179" s="174">
        <f t="shared" si="6"/>
        <v>8.5</v>
      </c>
      <c r="M179" s="161">
        <v>12</v>
      </c>
      <c r="N179" s="165">
        <f t="shared" si="7"/>
        <v>10160.882352941177</v>
      </c>
      <c r="O179" s="175"/>
      <c r="P179" s="176"/>
      <c r="Q179" s="235"/>
      <c r="R179" s="72"/>
      <c r="S179" s="234"/>
      <c r="T179" s="227"/>
      <c r="U179" s="72"/>
      <c r="V179" s="242"/>
      <c r="W179" s="235"/>
      <c r="X179" s="72"/>
      <c r="Y179" s="234"/>
      <c r="Z179" s="247"/>
      <c r="AA179" s="124"/>
    </row>
    <row r="180" spans="1:27" ht="27" customHeight="1" x14ac:dyDescent="0.15">
      <c r="A180" s="154"/>
      <c r="B180" s="169" t="s">
        <v>692</v>
      </c>
      <c r="C180" s="170">
        <v>176</v>
      </c>
      <c r="D180" s="257">
        <v>4</v>
      </c>
      <c r="E180" s="171">
        <v>1420001015458</v>
      </c>
      <c r="F180" s="169" t="s">
        <v>375</v>
      </c>
      <c r="G180" s="181" t="s">
        <v>601</v>
      </c>
      <c r="H180" s="173">
        <v>20</v>
      </c>
      <c r="I180" s="177">
        <v>1985650</v>
      </c>
      <c r="J180" s="178">
        <v>3618</v>
      </c>
      <c r="K180" s="173">
        <v>240</v>
      </c>
      <c r="L180" s="174">
        <f t="shared" si="6"/>
        <v>15.1</v>
      </c>
      <c r="M180" s="161">
        <v>12</v>
      </c>
      <c r="N180" s="165">
        <f t="shared" si="7"/>
        <v>10958.333333333334</v>
      </c>
      <c r="O180" s="175"/>
      <c r="P180" s="176"/>
      <c r="Q180" s="233"/>
      <c r="R180" s="71"/>
      <c r="S180" s="234"/>
      <c r="T180" s="226"/>
      <c r="U180" s="71"/>
      <c r="V180" s="242"/>
      <c r="W180" s="233"/>
      <c r="X180" s="71"/>
      <c r="Y180" s="234"/>
      <c r="Z180" s="248"/>
      <c r="AA180" s="124"/>
    </row>
    <row r="181" spans="1:27" ht="27" customHeight="1" x14ac:dyDescent="0.15">
      <c r="A181" s="154"/>
      <c r="B181" s="169" t="s">
        <v>692</v>
      </c>
      <c r="C181" s="170">
        <v>177</v>
      </c>
      <c r="D181" s="257">
        <v>4</v>
      </c>
      <c r="E181" s="171">
        <v>1420001017487</v>
      </c>
      <c r="F181" s="169" t="s">
        <v>376</v>
      </c>
      <c r="G181" s="181" t="s">
        <v>602</v>
      </c>
      <c r="H181" s="173">
        <v>10</v>
      </c>
      <c r="I181" s="177">
        <v>0</v>
      </c>
      <c r="J181" s="178">
        <v>0</v>
      </c>
      <c r="K181" s="173">
        <v>23</v>
      </c>
      <c r="L181" s="174">
        <f t="shared" si="6"/>
        <v>0</v>
      </c>
      <c r="M181" s="161">
        <v>1</v>
      </c>
      <c r="N181" s="165">
        <f t="shared" si="7"/>
        <v>0</v>
      </c>
      <c r="O181" s="175" t="s">
        <v>204</v>
      </c>
      <c r="P181" s="176"/>
      <c r="Q181" s="235"/>
      <c r="R181" s="72"/>
      <c r="S181" s="234"/>
      <c r="T181" s="227"/>
      <c r="U181" s="72"/>
      <c r="V181" s="242"/>
      <c r="W181" s="235"/>
      <c r="X181" s="72"/>
      <c r="Y181" s="234"/>
      <c r="Z181" s="247"/>
      <c r="AA181" s="124"/>
    </row>
    <row r="182" spans="1:27" ht="27" customHeight="1" x14ac:dyDescent="0.15">
      <c r="A182" s="154"/>
      <c r="B182" s="169" t="s">
        <v>692</v>
      </c>
      <c r="C182" s="170">
        <v>178</v>
      </c>
      <c r="D182" s="257">
        <v>4</v>
      </c>
      <c r="E182" s="171">
        <v>1420003002842</v>
      </c>
      <c r="F182" s="169" t="s">
        <v>377</v>
      </c>
      <c r="G182" s="182" t="s">
        <v>603</v>
      </c>
      <c r="H182" s="173">
        <v>20</v>
      </c>
      <c r="I182" s="177">
        <v>1184500</v>
      </c>
      <c r="J182" s="178">
        <v>953</v>
      </c>
      <c r="K182" s="173">
        <v>264</v>
      </c>
      <c r="L182" s="174">
        <f t="shared" si="6"/>
        <v>3.7</v>
      </c>
      <c r="M182" s="161">
        <v>12</v>
      </c>
      <c r="N182" s="165">
        <f t="shared" si="7"/>
        <v>26677.927927927929</v>
      </c>
      <c r="O182" s="175"/>
      <c r="P182" s="176"/>
      <c r="Q182" s="233"/>
      <c r="R182" s="71"/>
      <c r="S182" s="234"/>
      <c r="T182" s="226"/>
      <c r="U182" s="71"/>
      <c r="V182" s="242"/>
      <c r="W182" s="233"/>
      <c r="X182" s="71"/>
      <c r="Y182" s="234"/>
      <c r="Z182" s="248"/>
      <c r="AA182" s="124"/>
    </row>
    <row r="183" spans="1:27" ht="27" customHeight="1" x14ac:dyDescent="0.15">
      <c r="A183" s="154"/>
      <c r="B183" s="169" t="s">
        <v>692</v>
      </c>
      <c r="C183" s="170">
        <v>179</v>
      </c>
      <c r="D183" s="257">
        <v>4</v>
      </c>
      <c r="E183" s="171">
        <v>2420001014517</v>
      </c>
      <c r="F183" s="169" t="s">
        <v>141</v>
      </c>
      <c r="G183" s="180" t="s">
        <v>604</v>
      </c>
      <c r="H183" s="173">
        <v>10</v>
      </c>
      <c r="I183" s="177">
        <v>344088</v>
      </c>
      <c r="J183" s="178">
        <v>438</v>
      </c>
      <c r="K183" s="173">
        <v>268</v>
      </c>
      <c r="L183" s="174">
        <f t="shared" si="6"/>
        <v>1.7000000000000002</v>
      </c>
      <c r="M183" s="161">
        <v>12</v>
      </c>
      <c r="N183" s="165">
        <f t="shared" si="7"/>
        <v>16867.058823529409</v>
      </c>
      <c r="O183" s="175"/>
      <c r="P183" s="176"/>
      <c r="Q183" s="235"/>
      <c r="R183" s="72"/>
      <c r="S183" s="234"/>
      <c r="T183" s="227"/>
      <c r="U183" s="72"/>
      <c r="V183" s="242"/>
      <c r="W183" s="235"/>
      <c r="X183" s="72"/>
      <c r="Y183" s="234"/>
      <c r="Z183" s="247"/>
      <c r="AA183" s="124"/>
    </row>
    <row r="184" spans="1:27" ht="27" customHeight="1" x14ac:dyDescent="0.15">
      <c r="A184" s="154"/>
      <c r="B184" s="169" t="s">
        <v>692</v>
      </c>
      <c r="C184" s="170">
        <v>180</v>
      </c>
      <c r="D184" s="257">
        <v>4</v>
      </c>
      <c r="E184" s="171">
        <v>2420001015498</v>
      </c>
      <c r="F184" s="169" t="s">
        <v>378</v>
      </c>
      <c r="G184" s="180" t="s">
        <v>144</v>
      </c>
      <c r="H184" s="173">
        <v>10</v>
      </c>
      <c r="I184" s="177">
        <v>984000</v>
      </c>
      <c r="J184" s="178">
        <v>1801</v>
      </c>
      <c r="K184" s="173">
        <v>240</v>
      </c>
      <c r="L184" s="174">
        <f t="shared" si="6"/>
        <v>7.6</v>
      </c>
      <c r="M184" s="161">
        <v>12</v>
      </c>
      <c r="N184" s="165">
        <f t="shared" si="7"/>
        <v>10789.473684210527</v>
      </c>
      <c r="O184" s="175"/>
      <c r="P184" s="176"/>
      <c r="Q184" s="233"/>
      <c r="R184" s="71"/>
      <c r="S184" s="234"/>
      <c r="T184" s="226"/>
      <c r="U184" s="71"/>
      <c r="V184" s="242"/>
      <c r="W184" s="233"/>
      <c r="X184" s="71"/>
      <c r="Y184" s="234"/>
      <c r="Z184" s="248"/>
      <c r="AA184" s="124"/>
    </row>
    <row r="185" spans="1:27" ht="27" customHeight="1" x14ac:dyDescent="0.15">
      <c r="A185" s="154"/>
      <c r="B185" s="169" t="s">
        <v>692</v>
      </c>
      <c r="C185" s="170">
        <v>181</v>
      </c>
      <c r="D185" s="257">
        <v>4</v>
      </c>
      <c r="E185" s="171">
        <v>3450001010743</v>
      </c>
      <c r="F185" s="169" t="s">
        <v>379</v>
      </c>
      <c r="G185" s="180" t="s">
        <v>605</v>
      </c>
      <c r="H185" s="173">
        <v>20</v>
      </c>
      <c r="I185" s="177">
        <v>9416790</v>
      </c>
      <c r="J185" s="178">
        <v>6911</v>
      </c>
      <c r="K185" s="173">
        <v>244</v>
      </c>
      <c r="L185" s="174">
        <f t="shared" si="6"/>
        <v>28.400000000000002</v>
      </c>
      <c r="M185" s="161">
        <v>12</v>
      </c>
      <c r="N185" s="165">
        <f t="shared" si="7"/>
        <v>27631.426056338027</v>
      </c>
      <c r="O185" s="175"/>
      <c r="P185" s="176"/>
      <c r="Q185" s="235"/>
      <c r="R185" s="72"/>
      <c r="S185" s="234"/>
      <c r="T185" s="227"/>
      <c r="U185" s="72"/>
      <c r="V185" s="242"/>
      <c r="W185" s="235"/>
      <c r="X185" s="72"/>
      <c r="Y185" s="234"/>
      <c r="Z185" s="247" t="s">
        <v>204</v>
      </c>
      <c r="AA185" s="124">
        <v>1E-3</v>
      </c>
    </row>
    <row r="186" spans="1:27" ht="27" customHeight="1" x14ac:dyDescent="0.15">
      <c r="A186" s="154"/>
      <c r="B186" s="169" t="s">
        <v>692</v>
      </c>
      <c r="C186" s="170">
        <v>182</v>
      </c>
      <c r="D186" s="257">
        <v>4</v>
      </c>
      <c r="E186" s="171">
        <v>4420003001965</v>
      </c>
      <c r="F186" s="169" t="s">
        <v>380</v>
      </c>
      <c r="G186" s="180" t="s">
        <v>606</v>
      </c>
      <c r="H186" s="173">
        <v>20</v>
      </c>
      <c r="I186" s="177">
        <v>4809075</v>
      </c>
      <c r="J186" s="178">
        <v>3983</v>
      </c>
      <c r="K186" s="173">
        <v>269</v>
      </c>
      <c r="L186" s="174">
        <f t="shared" si="6"/>
        <v>14.9</v>
      </c>
      <c r="M186" s="161">
        <v>12</v>
      </c>
      <c r="N186" s="165">
        <f t="shared" si="7"/>
        <v>26896.392617449663</v>
      </c>
      <c r="O186" s="175"/>
      <c r="P186" s="176"/>
      <c r="Q186" s="233"/>
      <c r="R186" s="71"/>
      <c r="S186" s="234"/>
      <c r="T186" s="226"/>
      <c r="U186" s="71"/>
      <c r="V186" s="242"/>
      <c r="W186" s="233"/>
      <c r="X186" s="71"/>
      <c r="Y186" s="234"/>
      <c r="Z186" s="248"/>
      <c r="AA186" s="124"/>
    </row>
    <row r="187" spans="1:27" ht="27" customHeight="1" x14ac:dyDescent="0.15">
      <c r="A187" s="154"/>
      <c r="B187" s="169" t="s">
        <v>692</v>
      </c>
      <c r="C187" s="170">
        <v>183</v>
      </c>
      <c r="D187" s="257">
        <v>4</v>
      </c>
      <c r="E187" s="171">
        <v>4430001063809</v>
      </c>
      <c r="F187" s="169" t="s">
        <v>381</v>
      </c>
      <c r="G187" s="180" t="s">
        <v>607</v>
      </c>
      <c r="H187" s="173">
        <v>20</v>
      </c>
      <c r="I187" s="177">
        <v>6081880</v>
      </c>
      <c r="J187" s="178">
        <v>6197</v>
      </c>
      <c r="K187" s="173">
        <v>246</v>
      </c>
      <c r="L187" s="174">
        <f t="shared" si="6"/>
        <v>25.200000000000003</v>
      </c>
      <c r="M187" s="161">
        <v>12</v>
      </c>
      <c r="N187" s="165">
        <f t="shared" si="7"/>
        <v>20112.037037037033</v>
      </c>
      <c r="O187" s="175"/>
      <c r="P187" s="176"/>
      <c r="Q187" s="235"/>
      <c r="R187" s="72"/>
      <c r="S187" s="234"/>
      <c r="T187" s="227"/>
      <c r="U187" s="72"/>
      <c r="V187" s="242"/>
      <c r="W187" s="235"/>
      <c r="X187" s="72"/>
      <c r="Y187" s="234"/>
      <c r="Z187" s="247" t="s">
        <v>204</v>
      </c>
      <c r="AA187" s="124">
        <v>0.17</v>
      </c>
    </row>
    <row r="188" spans="1:27" ht="27" customHeight="1" x14ac:dyDescent="0.15">
      <c r="A188" s="154"/>
      <c r="B188" s="169" t="s">
        <v>692</v>
      </c>
      <c r="C188" s="170">
        <v>184</v>
      </c>
      <c r="D188" s="257">
        <v>4</v>
      </c>
      <c r="E188" s="171">
        <v>4430001063809</v>
      </c>
      <c r="F188" s="169" t="s">
        <v>382</v>
      </c>
      <c r="G188" s="180" t="s">
        <v>608</v>
      </c>
      <c r="H188" s="173">
        <v>20</v>
      </c>
      <c r="I188" s="177">
        <v>4691400</v>
      </c>
      <c r="J188" s="178">
        <v>4659</v>
      </c>
      <c r="K188" s="173">
        <v>225</v>
      </c>
      <c r="L188" s="174">
        <f t="shared" si="6"/>
        <v>20.8</v>
      </c>
      <c r="M188" s="161">
        <v>11</v>
      </c>
      <c r="N188" s="165">
        <f t="shared" si="7"/>
        <v>20504.370629370627</v>
      </c>
      <c r="O188" s="175" t="s">
        <v>204</v>
      </c>
      <c r="P188" s="176"/>
      <c r="Q188" s="233"/>
      <c r="R188" s="71"/>
      <c r="S188" s="234"/>
      <c r="T188" s="226"/>
      <c r="U188" s="71"/>
      <c r="V188" s="242"/>
      <c r="W188" s="233"/>
      <c r="X188" s="71"/>
      <c r="Y188" s="234"/>
      <c r="Z188" s="248"/>
      <c r="AA188" s="124"/>
    </row>
    <row r="189" spans="1:27" ht="27" customHeight="1" x14ac:dyDescent="0.15">
      <c r="A189" s="154"/>
      <c r="B189" s="169" t="s">
        <v>692</v>
      </c>
      <c r="C189" s="170">
        <v>185</v>
      </c>
      <c r="D189" s="257">
        <v>4</v>
      </c>
      <c r="E189" s="171">
        <v>5010001237916</v>
      </c>
      <c r="F189" s="169" t="s">
        <v>91</v>
      </c>
      <c r="G189" s="180" t="s">
        <v>609</v>
      </c>
      <c r="H189" s="173">
        <v>20</v>
      </c>
      <c r="I189" s="177">
        <v>1325600</v>
      </c>
      <c r="J189" s="178">
        <v>736</v>
      </c>
      <c r="K189" s="173">
        <v>179</v>
      </c>
      <c r="L189" s="174">
        <f t="shared" si="6"/>
        <v>4.1999999999999993</v>
      </c>
      <c r="M189" s="161">
        <v>12</v>
      </c>
      <c r="N189" s="165">
        <f t="shared" si="7"/>
        <v>26301.587301587308</v>
      </c>
      <c r="O189" s="175"/>
      <c r="P189" s="176"/>
      <c r="Q189" s="235"/>
      <c r="R189" s="72" t="s">
        <v>204</v>
      </c>
      <c r="S189" s="234">
        <v>0.6</v>
      </c>
      <c r="T189" s="227"/>
      <c r="U189" s="72"/>
      <c r="V189" s="242"/>
      <c r="W189" s="235"/>
      <c r="X189" s="72"/>
      <c r="Y189" s="234"/>
      <c r="Z189" s="247"/>
      <c r="AA189" s="124"/>
    </row>
    <row r="190" spans="1:27" ht="27" customHeight="1" x14ac:dyDescent="0.15">
      <c r="A190" s="154"/>
      <c r="B190" s="169" t="s">
        <v>692</v>
      </c>
      <c r="C190" s="170">
        <v>186</v>
      </c>
      <c r="D190" s="257">
        <v>4</v>
      </c>
      <c r="E190" s="171">
        <v>5420001013929</v>
      </c>
      <c r="F190" s="169" t="s">
        <v>149</v>
      </c>
      <c r="G190" s="180" t="s">
        <v>610</v>
      </c>
      <c r="H190" s="173">
        <v>20</v>
      </c>
      <c r="I190" s="177">
        <v>4139394</v>
      </c>
      <c r="J190" s="178">
        <v>3890</v>
      </c>
      <c r="K190" s="173">
        <v>270</v>
      </c>
      <c r="L190" s="174">
        <f t="shared" si="6"/>
        <v>14.5</v>
      </c>
      <c r="M190" s="161">
        <v>12</v>
      </c>
      <c r="N190" s="165">
        <f t="shared" si="7"/>
        <v>23789.620689655174</v>
      </c>
      <c r="O190" s="175"/>
      <c r="P190" s="176"/>
      <c r="Q190" s="233"/>
      <c r="R190" s="71"/>
      <c r="S190" s="234"/>
      <c r="T190" s="226"/>
      <c r="U190" s="71"/>
      <c r="V190" s="242"/>
      <c r="W190" s="233"/>
      <c r="X190" s="71"/>
      <c r="Y190" s="234"/>
      <c r="Z190" s="248"/>
      <c r="AA190" s="124"/>
    </row>
    <row r="191" spans="1:27" ht="27" customHeight="1" x14ac:dyDescent="0.15">
      <c r="A191" s="154"/>
      <c r="B191" s="169" t="s">
        <v>692</v>
      </c>
      <c r="C191" s="170">
        <v>187</v>
      </c>
      <c r="D191" s="257">
        <v>4</v>
      </c>
      <c r="E191" s="171">
        <v>5420001014365</v>
      </c>
      <c r="F191" s="169" t="s">
        <v>383</v>
      </c>
      <c r="G191" s="180" t="s">
        <v>611</v>
      </c>
      <c r="H191" s="173">
        <v>20</v>
      </c>
      <c r="I191" s="177">
        <v>3559650</v>
      </c>
      <c r="J191" s="178">
        <v>4437</v>
      </c>
      <c r="K191" s="173">
        <v>269</v>
      </c>
      <c r="L191" s="174">
        <f t="shared" si="6"/>
        <v>16.5</v>
      </c>
      <c r="M191" s="161">
        <v>12</v>
      </c>
      <c r="N191" s="165">
        <f t="shared" si="7"/>
        <v>17978.030303030304</v>
      </c>
      <c r="O191" s="175"/>
      <c r="P191" s="176"/>
      <c r="Q191" s="233"/>
      <c r="R191" s="71"/>
      <c r="S191" s="234"/>
      <c r="T191" s="226"/>
      <c r="U191" s="71"/>
      <c r="V191" s="242"/>
      <c r="W191" s="233"/>
      <c r="X191" s="71"/>
      <c r="Y191" s="234"/>
      <c r="Z191" s="248"/>
      <c r="AA191" s="124">
        <v>0</v>
      </c>
    </row>
    <row r="192" spans="1:27" ht="27" customHeight="1" x14ac:dyDescent="0.15">
      <c r="A192" s="154"/>
      <c r="B192" s="169" t="s">
        <v>692</v>
      </c>
      <c r="C192" s="170">
        <v>188</v>
      </c>
      <c r="D192" s="257">
        <v>4</v>
      </c>
      <c r="E192" s="171">
        <v>5420001018787</v>
      </c>
      <c r="F192" s="169" t="s">
        <v>384</v>
      </c>
      <c r="G192" s="180" t="s">
        <v>612</v>
      </c>
      <c r="H192" s="173">
        <v>20</v>
      </c>
      <c r="I192" s="177">
        <v>8010</v>
      </c>
      <c r="J192" s="178">
        <v>14</v>
      </c>
      <c r="K192" s="173">
        <v>77</v>
      </c>
      <c r="L192" s="174">
        <f t="shared" si="6"/>
        <v>0.2</v>
      </c>
      <c r="M192" s="161">
        <v>4</v>
      </c>
      <c r="N192" s="165">
        <f t="shared" si="7"/>
        <v>10012.5</v>
      </c>
      <c r="O192" s="175" t="s">
        <v>204</v>
      </c>
      <c r="P192" s="176"/>
      <c r="Q192" s="235"/>
      <c r="R192" s="72"/>
      <c r="S192" s="237"/>
      <c r="T192" s="227"/>
      <c r="U192" s="72"/>
      <c r="V192" s="244"/>
      <c r="W192" s="235"/>
      <c r="X192" s="72"/>
      <c r="Y192" s="237"/>
      <c r="Z192" s="249"/>
      <c r="AA192" s="129"/>
    </row>
    <row r="193" spans="1:27" ht="27" customHeight="1" x14ac:dyDescent="0.15">
      <c r="A193" s="154"/>
      <c r="B193" s="169" t="s">
        <v>692</v>
      </c>
      <c r="C193" s="170">
        <v>189</v>
      </c>
      <c r="D193" s="257">
        <v>4</v>
      </c>
      <c r="E193" s="171">
        <v>5420002001750</v>
      </c>
      <c r="F193" s="169" t="s">
        <v>385</v>
      </c>
      <c r="G193" s="180" t="s">
        <v>613</v>
      </c>
      <c r="H193" s="173">
        <v>20</v>
      </c>
      <c r="I193" s="177">
        <v>2142548</v>
      </c>
      <c r="J193" s="178">
        <v>2515</v>
      </c>
      <c r="K193" s="173">
        <v>253</v>
      </c>
      <c r="L193" s="174">
        <f t="shared" si="6"/>
        <v>10</v>
      </c>
      <c r="M193" s="161">
        <v>12</v>
      </c>
      <c r="N193" s="165">
        <f t="shared" si="7"/>
        <v>17854.566666666666</v>
      </c>
      <c r="O193" s="175"/>
      <c r="P193" s="176"/>
      <c r="Q193" s="235"/>
      <c r="R193" s="72"/>
      <c r="S193" s="237"/>
      <c r="T193" s="227"/>
      <c r="U193" s="72"/>
      <c r="V193" s="244"/>
      <c r="W193" s="235"/>
      <c r="X193" s="72"/>
      <c r="Y193" s="237"/>
      <c r="Z193" s="249"/>
      <c r="AA193" s="129"/>
    </row>
    <row r="194" spans="1:27" ht="27" customHeight="1" x14ac:dyDescent="0.15">
      <c r="A194" s="154"/>
      <c r="B194" s="169" t="s">
        <v>692</v>
      </c>
      <c r="C194" s="170">
        <v>190</v>
      </c>
      <c r="D194" s="257">
        <v>4</v>
      </c>
      <c r="E194" s="171">
        <v>6420001014983</v>
      </c>
      <c r="F194" s="169" t="s">
        <v>386</v>
      </c>
      <c r="G194" s="180" t="s">
        <v>614</v>
      </c>
      <c r="H194" s="173">
        <v>20</v>
      </c>
      <c r="I194" s="177">
        <v>460666</v>
      </c>
      <c r="J194" s="178">
        <v>337</v>
      </c>
      <c r="K194" s="173">
        <v>261</v>
      </c>
      <c r="L194" s="174">
        <f t="shared" si="6"/>
        <v>1.3</v>
      </c>
      <c r="M194" s="161">
        <v>12</v>
      </c>
      <c r="N194" s="165">
        <f t="shared" si="7"/>
        <v>29529.871794871793</v>
      </c>
      <c r="O194" s="175"/>
      <c r="P194" s="176"/>
      <c r="Q194" s="235"/>
      <c r="R194" s="72"/>
      <c r="S194" s="237"/>
      <c r="T194" s="227"/>
      <c r="U194" s="72"/>
      <c r="V194" s="244"/>
      <c r="W194" s="235"/>
      <c r="X194" s="72"/>
      <c r="Y194" s="237"/>
      <c r="Z194" s="249"/>
      <c r="AA194" s="129"/>
    </row>
    <row r="195" spans="1:27" ht="27" customHeight="1" x14ac:dyDescent="0.15">
      <c r="A195" s="154"/>
      <c r="B195" s="169" t="s">
        <v>692</v>
      </c>
      <c r="C195" s="170">
        <v>191</v>
      </c>
      <c r="D195" s="257">
        <v>4</v>
      </c>
      <c r="E195" s="171">
        <v>7420001005065</v>
      </c>
      <c r="F195" s="169" t="s">
        <v>387</v>
      </c>
      <c r="G195" s="180" t="s">
        <v>615</v>
      </c>
      <c r="H195" s="173">
        <v>20</v>
      </c>
      <c r="I195" s="177">
        <v>5315475</v>
      </c>
      <c r="J195" s="178">
        <v>3330</v>
      </c>
      <c r="K195" s="173">
        <v>290</v>
      </c>
      <c r="L195" s="174">
        <f t="shared" si="6"/>
        <v>11.5</v>
      </c>
      <c r="M195" s="161">
        <v>12</v>
      </c>
      <c r="N195" s="165">
        <f t="shared" si="7"/>
        <v>38517.934782608696</v>
      </c>
      <c r="O195" s="175"/>
      <c r="P195" s="176"/>
      <c r="Q195" s="235"/>
      <c r="R195" s="72"/>
      <c r="S195" s="237"/>
      <c r="T195" s="227"/>
      <c r="U195" s="72"/>
      <c r="V195" s="244"/>
      <c r="W195" s="235"/>
      <c r="X195" s="72"/>
      <c r="Y195" s="237"/>
      <c r="Z195" s="249"/>
      <c r="AA195" s="129"/>
    </row>
    <row r="196" spans="1:27" ht="27" customHeight="1" x14ac:dyDescent="0.15">
      <c r="A196" s="154"/>
      <c r="B196" s="169" t="s">
        <v>692</v>
      </c>
      <c r="C196" s="170">
        <v>192</v>
      </c>
      <c r="D196" s="257">
        <v>4</v>
      </c>
      <c r="E196" s="171">
        <v>7420001014660</v>
      </c>
      <c r="F196" s="169" t="s">
        <v>388</v>
      </c>
      <c r="G196" s="180" t="s">
        <v>616</v>
      </c>
      <c r="H196" s="173">
        <v>20</v>
      </c>
      <c r="I196" s="177">
        <v>798400</v>
      </c>
      <c r="J196" s="178">
        <v>776</v>
      </c>
      <c r="K196" s="173">
        <v>222</v>
      </c>
      <c r="L196" s="174">
        <f t="shared" si="6"/>
        <v>3.5</v>
      </c>
      <c r="M196" s="161">
        <v>10</v>
      </c>
      <c r="N196" s="165">
        <f t="shared" si="7"/>
        <v>22811.428571428572</v>
      </c>
      <c r="O196" s="175" t="s">
        <v>204</v>
      </c>
      <c r="P196" s="176"/>
      <c r="Q196" s="233"/>
      <c r="R196" s="71"/>
      <c r="S196" s="234"/>
      <c r="T196" s="226"/>
      <c r="U196" s="71"/>
      <c r="V196" s="242"/>
      <c r="W196" s="233"/>
      <c r="X196" s="71"/>
      <c r="Y196" s="234"/>
      <c r="Z196" s="248"/>
      <c r="AA196" s="124"/>
    </row>
    <row r="197" spans="1:27" ht="27" customHeight="1" x14ac:dyDescent="0.15">
      <c r="A197" s="154"/>
      <c r="B197" s="169" t="s">
        <v>692</v>
      </c>
      <c r="C197" s="170">
        <v>193</v>
      </c>
      <c r="D197" s="257">
        <v>4</v>
      </c>
      <c r="E197" s="171">
        <v>7420001015460</v>
      </c>
      <c r="F197" s="169" t="s">
        <v>389</v>
      </c>
      <c r="G197" s="183" t="s">
        <v>617</v>
      </c>
      <c r="H197" s="173">
        <v>20</v>
      </c>
      <c r="I197" s="177">
        <v>3324275</v>
      </c>
      <c r="J197" s="178">
        <v>2963</v>
      </c>
      <c r="K197" s="173">
        <v>326</v>
      </c>
      <c r="L197" s="174">
        <f t="shared" si="6"/>
        <v>9.1</v>
      </c>
      <c r="M197" s="161">
        <v>12</v>
      </c>
      <c r="N197" s="165">
        <f t="shared" si="7"/>
        <v>30442.078754578757</v>
      </c>
      <c r="O197" s="175"/>
      <c r="P197" s="176"/>
      <c r="Q197" s="235"/>
      <c r="R197" s="72"/>
      <c r="S197" s="234"/>
      <c r="T197" s="227"/>
      <c r="U197" s="72"/>
      <c r="V197" s="242"/>
      <c r="W197" s="235"/>
      <c r="X197" s="72"/>
      <c r="Y197" s="234"/>
      <c r="Z197" s="247"/>
      <c r="AA197" s="124"/>
    </row>
    <row r="198" spans="1:27" ht="27" customHeight="1" x14ac:dyDescent="0.15">
      <c r="A198" s="154"/>
      <c r="B198" s="169" t="s">
        <v>692</v>
      </c>
      <c r="C198" s="170">
        <v>194</v>
      </c>
      <c r="D198" s="257">
        <v>4</v>
      </c>
      <c r="E198" s="171">
        <v>7420001018199</v>
      </c>
      <c r="F198" s="169" t="s">
        <v>390</v>
      </c>
      <c r="G198" s="183" t="s">
        <v>618</v>
      </c>
      <c r="H198" s="173">
        <v>20</v>
      </c>
      <c r="I198" s="177">
        <v>4507280</v>
      </c>
      <c r="J198" s="178">
        <v>4924</v>
      </c>
      <c r="K198" s="173">
        <v>273</v>
      </c>
      <c r="L198" s="174">
        <f t="shared" si="6"/>
        <v>18.100000000000001</v>
      </c>
      <c r="M198" s="161">
        <v>12</v>
      </c>
      <c r="N198" s="165">
        <f t="shared" si="7"/>
        <v>20751.749539594843</v>
      </c>
      <c r="O198" s="175"/>
      <c r="P198" s="176"/>
      <c r="Q198" s="233"/>
      <c r="R198" s="71"/>
      <c r="S198" s="234"/>
      <c r="T198" s="226"/>
      <c r="U198" s="71"/>
      <c r="V198" s="242"/>
      <c r="W198" s="233"/>
      <c r="X198" s="71"/>
      <c r="Y198" s="234"/>
      <c r="Z198" s="248"/>
      <c r="AA198" s="124"/>
    </row>
    <row r="199" spans="1:27" ht="27" customHeight="1" x14ac:dyDescent="0.15">
      <c r="A199" s="154"/>
      <c r="B199" s="169" t="s">
        <v>692</v>
      </c>
      <c r="C199" s="170">
        <v>195</v>
      </c>
      <c r="D199" s="257">
        <v>4</v>
      </c>
      <c r="E199" s="171">
        <v>7420002005155</v>
      </c>
      <c r="F199" s="169" t="s">
        <v>247</v>
      </c>
      <c r="G199" s="183" t="s">
        <v>619</v>
      </c>
      <c r="H199" s="173">
        <v>20</v>
      </c>
      <c r="I199" s="177">
        <v>2826525</v>
      </c>
      <c r="J199" s="178">
        <v>4080</v>
      </c>
      <c r="K199" s="173">
        <v>260</v>
      </c>
      <c r="L199" s="174">
        <f t="shared" si="6"/>
        <v>15.7</v>
      </c>
      <c r="M199" s="161">
        <v>12</v>
      </c>
      <c r="N199" s="165">
        <f t="shared" si="7"/>
        <v>15002.786624203822</v>
      </c>
      <c r="O199" s="175"/>
      <c r="P199" s="176"/>
      <c r="Q199" s="235" t="s">
        <v>204</v>
      </c>
      <c r="R199" s="72"/>
      <c r="S199" s="234">
        <v>0.13</v>
      </c>
      <c r="T199" s="227"/>
      <c r="U199" s="72"/>
      <c r="V199" s="242"/>
      <c r="W199" s="235"/>
      <c r="X199" s="72"/>
      <c r="Y199" s="234"/>
      <c r="Z199" s="247"/>
      <c r="AA199" s="124"/>
    </row>
    <row r="200" spans="1:27" ht="27" customHeight="1" x14ac:dyDescent="0.15">
      <c r="A200" s="154"/>
      <c r="B200" s="169" t="s">
        <v>692</v>
      </c>
      <c r="C200" s="170">
        <v>196</v>
      </c>
      <c r="D200" s="257">
        <v>4</v>
      </c>
      <c r="E200" s="171">
        <v>7420002005155</v>
      </c>
      <c r="F200" s="169" t="s">
        <v>247</v>
      </c>
      <c r="G200" s="183" t="s">
        <v>456</v>
      </c>
      <c r="H200" s="173">
        <v>14</v>
      </c>
      <c r="I200" s="177">
        <v>4155725</v>
      </c>
      <c r="J200" s="178">
        <v>5746</v>
      </c>
      <c r="K200" s="173">
        <v>311</v>
      </c>
      <c r="L200" s="174">
        <f t="shared" si="6"/>
        <v>18.5</v>
      </c>
      <c r="M200" s="161">
        <v>12</v>
      </c>
      <c r="N200" s="165">
        <f t="shared" si="7"/>
        <v>18719.481981981982</v>
      </c>
      <c r="O200" s="175"/>
      <c r="P200" s="176"/>
      <c r="Q200" s="233"/>
      <c r="R200" s="71"/>
      <c r="S200" s="234"/>
      <c r="T200" s="226"/>
      <c r="U200" s="71"/>
      <c r="V200" s="242"/>
      <c r="W200" s="233"/>
      <c r="X200" s="71"/>
      <c r="Y200" s="234"/>
      <c r="Z200" s="248"/>
      <c r="AA200" s="124"/>
    </row>
    <row r="201" spans="1:27" ht="27" customHeight="1" x14ac:dyDescent="0.15">
      <c r="A201" s="154"/>
      <c r="B201" s="169" t="s">
        <v>692</v>
      </c>
      <c r="C201" s="170">
        <v>197</v>
      </c>
      <c r="D201" s="257">
        <v>4</v>
      </c>
      <c r="E201" s="171">
        <v>7420002005155</v>
      </c>
      <c r="F201" s="169" t="s">
        <v>247</v>
      </c>
      <c r="G201" s="183" t="s">
        <v>620</v>
      </c>
      <c r="H201" s="173">
        <v>20</v>
      </c>
      <c r="I201" s="177">
        <v>4638500</v>
      </c>
      <c r="J201" s="178">
        <v>6540</v>
      </c>
      <c r="K201" s="173">
        <v>311</v>
      </c>
      <c r="L201" s="174">
        <f t="shared" si="6"/>
        <v>21.1</v>
      </c>
      <c r="M201" s="161">
        <v>12</v>
      </c>
      <c r="N201" s="165">
        <f t="shared" si="7"/>
        <v>18319.510268562401</v>
      </c>
      <c r="O201" s="175"/>
      <c r="P201" s="176"/>
      <c r="Q201" s="235"/>
      <c r="R201" s="72"/>
      <c r="S201" s="234"/>
      <c r="T201" s="227"/>
      <c r="U201" s="72"/>
      <c r="V201" s="242"/>
      <c r="W201" s="235"/>
      <c r="X201" s="72"/>
      <c r="Y201" s="234"/>
      <c r="Z201" s="247"/>
      <c r="AA201" s="124"/>
    </row>
    <row r="202" spans="1:27" ht="27" customHeight="1" x14ac:dyDescent="0.15">
      <c r="A202" s="154"/>
      <c r="B202" s="169" t="s">
        <v>692</v>
      </c>
      <c r="C202" s="170">
        <v>198</v>
      </c>
      <c r="D202" s="257">
        <v>4</v>
      </c>
      <c r="E202" s="171">
        <v>7420002005155</v>
      </c>
      <c r="F202" s="169" t="s">
        <v>247</v>
      </c>
      <c r="G202" s="183" t="s">
        <v>621</v>
      </c>
      <c r="H202" s="173">
        <v>20</v>
      </c>
      <c r="I202" s="177">
        <v>4834625</v>
      </c>
      <c r="J202" s="178">
        <v>4884</v>
      </c>
      <c r="K202" s="173">
        <v>311</v>
      </c>
      <c r="L202" s="174">
        <f t="shared" si="6"/>
        <v>15.799999999999999</v>
      </c>
      <c r="M202" s="161">
        <v>12</v>
      </c>
      <c r="N202" s="165">
        <f t="shared" si="7"/>
        <v>25499.077004219409</v>
      </c>
      <c r="O202" s="175"/>
      <c r="P202" s="176"/>
      <c r="Q202" s="233"/>
      <c r="R202" s="71"/>
      <c r="S202" s="234"/>
      <c r="T202" s="226"/>
      <c r="U202" s="71"/>
      <c r="V202" s="242"/>
      <c r="W202" s="233"/>
      <c r="X202" s="71"/>
      <c r="Y202" s="234"/>
      <c r="Z202" s="248"/>
      <c r="AA202" s="124"/>
    </row>
    <row r="203" spans="1:27" ht="27" customHeight="1" x14ac:dyDescent="0.15">
      <c r="A203" s="154"/>
      <c r="B203" s="169" t="s">
        <v>692</v>
      </c>
      <c r="C203" s="170">
        <v>199</v>
      </c>
      <c r="D203" s="257">
        <v>4</v>
      </c>
      <c r="E203" s="185">
        <v>8420001013579</v>
      </c>
      <c r="F203" s="184" t="s">
        <v>391</v>
      </c>
      <c r="G203" s="186" t="s">
        <v>622</v>
      </c>
      <c r="H203" s="173">
        <v>20</v>
      </c>
      <c r="I203" s="177">
        <v>964916</v>
      </c>
      <c r="J203" s="178">
        <v>1364</v>
      </c>
      <c r="K203" s="173">
        <v>255</v>
      </c>
      <c r="L203" s="174">
        <f t="shared" si="6"/>
        <v>5.3999999999999995</v>
      </c>
      <c r="M203" s="161">
        <v>12</v>
      </c>
      <c r="N203" s="165">
        <f t="shared" si="7"/>
        <v>14890.679012345681</v>
      </c>
      <c r="O203" s="175"/>
      <c r="P203" s="176"/>
      <c r="Q203" s="235"/>
      <c r="R203" s="72"/>
      <c r="S203" s="234"/>
      <c r="T203" s="227"/>
      <c r="U203" s="72"/>
      <c r="V203" s="242"/>
      <c r="W203" s="235"/>
      <c r="X203" s="72"/>
      <c r="Y203" s="234"/>
      <c r="Z203" s="247"/>
      <c r="AA203" s="124"/>
    </row>
    <row r="204" spans="1:27" ht="27" customHeight="1" x14ac:dyDescent="0.15">
      <c r="A204" s="154"/>
      <c r="B204" s="169" t="s">
        <v>692</v>
      </c>
      <c r="C204" s="170">
        <v>200</v>
      </c>
      <c r="D204" s="257">
        <v>4</v>
      </c>
      <c r="E204" s="171">
        <v>8420003001771</v>
      </c>
      <c r="F204" s="169" t="s">
        <v>392</v>
      </c>
      <c r="G204" s="183" t="s">
        <v>623</v>
      </c>
      <c r="H204" s="173">
        <v>20</v>
      </c>
      <c r="I204" s="177">
        <v>1300730</v>
      </c>
      <c r="J204" s="178">
        <v>3388</v>
      </c>
      <c r="K204" s="173">
        <v>279</v>
      </c>
      <c r="L204" s="174">
        <f t="shared" si="6"/>
        <v>12.2</v>
      </c>
      <c r="M204" s="161">
        <v>12</v>
      </c>
      <c r="N204" s="165">
        <f t="shared" si="7"/>
        <v>8884.7677595628429</v>
      </c>
      <c r="O204" s="175"/>
      <c r="P204" s="176"/>
      <c r="Q204" s="233"/>
      <c r="R204" s="71"/>
      <c r="S204" s="234"/>
      <c r="T204" s="226"/>
      <c r="U204" s="71"/>
      <c r="V204" s="242"/>
      <c r="W204" s="233"/>
      <c r="X204" s="71"/>
      <c r="Y204" s="234"/>
      <c r="Z204" s="248"/>
      <c r="AA204" s="124"/>
    </row>
    <row r="205" spans="1:27" ht="27" customHeight="1" x14ac:dyDescent="0.15">
      <c r="A205" s="154"/>
      <c r="B205" s="169" t="s">
        <v>692</v>
      </c>
      <c r="C205" s="170">
        <v>201</v>
      </c>
      <c r="D205" s="257">
        <v>4</v>
      </c>
      <c r="E205" s="158">
        <v>9420001018222</v>
      </c>
      <c r="F205" s="155" t="s">
        <v>393</v>
      </c>
      <c r="G205" s="187" t="s">
        <v>624</v>
      </c>
      <c r="H205" s="173">
        <v>20</v>
      </c>
      <c r="I205" s="177">
        <v>2701749</v>
      </c>
      <c r="J205" s="178">
        <v>1619</v>
      </c>
      <c r="K205" s="173">
        <v>265</v>
      </c>
      <c r="L205" s="174">
        <f t="shared" si="6"/>
        <v>6.1999999999999993</v>
      </c>
      <c r="M205" s="161">
        <v>12</v>
      </c>
      <c r="N205" s="165">
        <f t="shared" si="7"/>
        <v>36313.830645161295</v>
      </c>
      <c r="O205" s="175"/>
      <c r="P205" s="176"/>
      <c r="Q205" s="235"/>
      <c r="R205" s="72"/>
      <c r="S205" s="234"/>
      <c r="T205" s="227"/>
      <c r="U205" s="72"/>
      <c r="V205" s="242"/>
      <c r="W205" s="235"/>
      <c r="X205" s="72"/>
      <c r="Y205" s="234"/>
      <c r="Z205" s="247"/>
      <c r="AA205" s="124"/>
    </row>
    <row r="206" spans="1:27" ht="27" customHeight="1" x14ac:dyDescent="0.15">
      <c r="A206" s="154"/>
      <c r="B206" s="169" t="s">
        <v>692</v>
      </c>
      <c r="C206" s="170">
        <v>202</v>
      </c>
      <c r="D206" s="257">
        <v>5</v>
      </c>
      <c r="E206" s="171">
        <v>1420005007294</v>
      </c>
      <c r="F206" s="169" t="s">
        <v>394</v>
      </c>
      <c r="G206" s="183" t="s">
        <v>625</v>
      </c>
      <c r="H206" s="173">
        <v>20</v>
      </c>
      <c r="I206" s="177">
        <v>2134600</v>
      </c>
      <c r="J206" s="178">
        <v>889</v>
      </c>
      <c r="K206" s="173">
        <v>256</v>
      </c>
      <c r="L206" s="174">
        <f t="shared" si="6"/>
        <v>3.5</v>
      </c>
      <c r="M206" s="161">
        <v>12</v>
      </c>
      <c r="N206" s="165">
        <f t="shared" si="7"/>
        <v>50823.809523809527</v>
      </c>
      <c r="O206" s="175"/>
      <c r="P206" s="176"/>
      <c r="Q206" s="235"/>
      <c r="R206" s="72"/>
      <c r="S206" s="234"/>
      <c r="T206" s="227"/>
      <c r="U206" s="72"/>
      <c r="V206" s="242"/>
      <c r="W206" s="235"/>
      <c r="X206" s="72"/>
      <c r="Y206" s="234"/>
      <c r="Z206" s="247"/>
      <c r="AA206" s="124"/>
    </row>
    <row r="207" spans="1:27" ht="27" customHeight="1" x14ac:dyDescent="0.15">
      <c r="A207" s="154"/>
      <c r="B207" s="169" t="s">
        <v>692</v>
      </c>
      <c r="C207" s="170">
        <v>203</v>
      </c>
      <c r="D207" s="257">
        <v>5</v>
      </c>
      <c r="E207" s="171">
        <v>3420005002327</v>
      </c>
      <c r="F207" s="169" t="s">
        <v>219</v>
      </c>
      <c r="G207" s="183" t="s">
        <v>626</v>
      </c>
      <c r="H207" s="173">
        <v>20</v>
      </c>
      <c r="I207" s="177">
        <v>5810729</v>
      </c>
      <c r="J207" s="178">
        <v>3555</v>
      </c>
      <c r="K207" s="173">
        <v>340</v>
      </c>
      <c r="L207" s="174">
        <f t="shared" si="6"/>
        <v>10.5</v>
      </c>
      <c r="M207" s="161">
        <v>12</v>
      </c>
      <c r="N207" s="165">
        <f t="shared" si="7"/>
        <v>46116.896825396827</v>
      </c>
      <c r="O207" s="175"/>
      <c r="P207" s="176"/>
      <c r="Q207" s="233"/>
      <c r="R207" s="71"/>
      <c r="S207" s="234"/>
      <c r="T207" s="226"/>
      <c r="U207" s="71"/>
      <c r="V207" s="242"/>
      <c r="W207" s="233"/>
      <c r="X207" s="71"/>
      <c r="Y207" s="234"/>
      <c r="Z207" s="248"/>
      <c r="AA207" s="124"/>
    </row>
    <row r="208" spans="1:27" ht="27" customHeight="1" x14ac:dyDescent="0.15">
      <c r="A208" s="154"/>
      <c r="B208" s="169" t="s">
        <v>692</v>
      </c>
      <c r="C208" s="170">
        <v>204</v>
      </c>
      <c r="D208" s="257">
        <v>5</v>
      </c>
      <c r="E208" s="171">
        <v>4420005002292</v>
      </c>
      <c r="F208" s="169" t="s">
        <v>395</v>
      </c>
      <c r="G208" s="183" t="s">
        <v>627</v>
      </c>
      <c r="H208" s="173">
        <v>16</v>
      </c>
      <c r="I208" s="177">
        <v>3097600</v>
      </c>
      <c r="J208" s="178">
        <v>3872</v>
      </c>
      <c r="K208" s="173">
        <v>269</v>
      </c>
      <c r="L208" s="174">
        <f t="shared" si="6"/>
        <v>14.4</v>
      </c>
      <c r="M208" s="161">
        <v>12</v>
      </c>
      <c r="N208" s="165">
        <f t="shared" si="7"/>
        <v>17925.925925925923</v>
      </c>
      <c r="O208" s="175"/>
      <c r="P208" s="176"/>
      <c r="Q208" s="235"/>
      <c r="R208" s="72"/>
      <c r="S208" s="234"/>
      <c r="T208" s="227"/>
      <c r="U208" s="72"/>
      <c r="V208" s="242"/>
      <c r="W208" s="235"/>
      <c r="X208" s="72"/>
      <c r="Y208" s="234"/>
      <c r="Z208" s="247"/>
      <c r="AA208" s="124"/>
    </row>
    <row r="209" spans="1:27" ht="27" customHeight="1" x14ac:dyDescent="0.15">
      <c r="A209" s="154"/>
      <c r="B209" s="169" t="s">
        <v>692</v>
      </c>
      <c r="C209" s="170">
        <v>205</v>
      </c>
      <c r="D209" s="257">
        <v>5</v>
      </c>
      <c r="E209" s="171">
        <v>4420005002292</v>
      </c>
      <c r="F209" s="169" t="s">
        <v>396</v>
      </c>
      <c r="G209" s="183" t="s">
        <v>628</v>
      </c>
      <c r="H209" s="173">
        <v>20</v>
      </c>
      <c r="I209" s="177">
        <v>4183200</v>
      </c>
      <c r="J209" s="178">
        <v>5229</v>
      </c>
      <c r="K209" s="173">
        <v>269</v>
      </c>
      <c r="L209" s="174">
        <f t="shared" si="6"/>
        <v>19.5</v>
      </c>
      <c r="M209" s="161">
        <v>12</v>
      </c>
      <c r="N209" s="165">
        <f t="shared" si="7"/>
        <v>17876.923076923078</v>
      </c>
      <c r="O209" s="175"/>
      <c r="P209" s="176"/>
      <c r="Q209" s="233"/>
      <c r="R209" s="71"/>
      <c r="S209" s="234"/>
      <c r="T209" s="226"/>
      <c r="U209" s="71"/>
      <c r="V209" s="242"/>
      <c r="W209" s="233"/>
      <c r="X209" s="71"/>
      <c r="Y209" s="234"/>
      <c r="Z209" s="248"/>
      <c r="AA209" s="124"/>
    </row>
    <row r="210" spans="1:27" ht="27" customHeight="1" x14ac:dyDescent="0.15">
      <c r="A210" s="154"/>
      <c r="B210" s="169" t="s">
        <v>692</v>
      </c>
      <c r="C210" s="170">
        <v>206</v>
      </c>
      <c r="D210" s="257">
        <v>5</v>
      </c>
      <c r="E210" s="171">
        <v>4420005002334</v>
      </c>
      <c r="F210" s="169" t="s">
        <v>397</v>
      </c>
      <c r="G210" s="183" t="s">
        <v>629</v>
      </c>
      <c r="H210" s="173">
        <v>20</v>
      </c>
      <c r="I210" s="177">
        <v>1564500</v>
      </c>
      <c r="J210" s="178">
        <v>3922</v>
      </c>
      <c r="K210" s="173">
        <v>260</v>
      </c>
      <c r="L210" s="174">
        <f t="shared" si="6"/>
        <v>15.1</v>
      </c>
      <c r="M210" s="161">
        <v>12</v>
      </c>
      <c r="N210" s="165">
        <f t="shared" si="7"/>
        <v>8634.105960264902</v>
      </c>
      <c r="O210" s="175"/>
      <c r="P210" s="176"/>
      <c r="Q210" s="235" t="s">
        <v>204</v>
      </c>
      <c r="R210" s="72"/>
      <c r="S210" s="234">
        <v>0.17799999999999999</v>
      </c>
      <c r="T210" s="227"/>
      <c r="U210" s="72"/>
      <c r="V210" s="242"/>
      <c r="W210" s="235"/>
      <c r="X210" s="72"/>
      <c r="Y210" s="234"/>
      <c r="Z210" s="247"/>
      <c r="AA210" s="124"/>
    </row>
    <row r="211" spans="1:27" ht="27" customHeight="1" x14ac:dyDescent="0.15">
      <c r="A211" s="154"/>
      <c r="B211" s="169" t="s">
        <v>692</v>
      </c>
      <c r="C211" s="170">
        <v>207</v>
      </c>
      <c r="D211" s="257">
        <v>5</v>
      </c>
      <c r="E211" s="171">
        <v>5420005001112</v>
      </c>
      <c r="F211" s="169" t="s">
        <v>398</v>
      </c>
      <c r="G211" s="183" t="s">
        <v>630</v>
      </c>
      <c r="H211" s="173">
        <v>20</v>
      </c>
      <c r="I211" s="177">
        <v>2868588</v>
      </c>
      <c r="J211" s="178">
        <v>3146</v>
      </c>
      <c r="K211" s="173">
        <v>292</v>
      </c>
      <c r="L211" s="174">
        <f t="shared" si="6"/>
        <v>10.799999999999999</v>
      </c>
      <c r="M211" s="161">
        <v>12</v>
      </c>
      <c r="N211" s="165">
        <f t="shared" si="7"/>
        <v>22134.166666666668</v>
      </c>
      <c r="O211" s="175"/>
      <c r="P211" s="176"/>
      <c r="Q211" s="233"/>
      <c r="R211" s="71"/>
      <c r="S211" s="236"/>
      <c r="T211" s="226"/>
      <c r="U211" s="71"/>
      <c r="V211" s="243"/>
      <c r="W211" s="233"/>
      <c r="X211" s="71"/>
      <c r="Y211" s="236"/>
      <c r="Z211" s="248"/>
      <c r="AA211" s="124"/>
    </row>
    <row r="212" spans="1:27" ht="27" customHeight="1" x14ac:dyDescent="0.15">
      <c r="A212" s="154"/>
      <c r="B212" s="169" t="s">
        <v>692</v>
      </c>
      <c r="C212" s="170">
        <v>208</v>
      </c>
      <c r="D212" s="257">
        <v>5</v>
      </c>
      <c r="E212" s="171">
        <v>5420005002309</v>
      </c>
      <c r="F212" s="169" t="s">
        <v>399</v>
      </c>
      <c r="G212" s="183" t="s">
        <v>631</v>
      </c>
      <c r="H212" s="173">
        <v>20</v>
      </c>
      <c r="I212" s="177">
        <v>5447346</v>
      </c>
      <c r="J212" s="178">
        <v>2098</v>
      </c>
      <c r="K212" s="173">
        <v>246</v>
      </c>
      <c r="L212" s="174">
        <f t="shared" si="6"/>
        <v>8.6</v>
      </c>
      <c r="M212" s="161">
        <v>12</v>
      </c>
      <c r="N212" s="165">
        <f t="shared" si="7"/>
        <v>52784.360465116282</v>
      </c>
      <c r="O212" s="175"/>
      <c r="P212" s="176"/>
      <c r="Q212" s="235"/>
      <c r="R212" s="72"/>
      <c r="S212" s="234"/>
      <c r="T212" s="227"/>
      <c r="U212" s="72"/>
      <c r="V212" s="242"/>
      <c r="W212" s="235"/>
      <c r="X212" s="72"/>
      <c r="Y212" s="234"/>
      <c r="Z212" s="247"/>
      <c r="AA212" s="124"/>
    </row>
    <row r="213" spans="1:27" ht="27" customHeight="1" x14ac:dyDescent="0.15">
      <c r="A213" s="154"/>
      <c r="B213" s="169" t="s">
        <v>692</v>
      </c>
      <c r="C213" s="170">
        <v>209</v>
      </c>
      <c r="D213" s="257">
        <v>5</v>
      </c>
      <c r="E213" s="171">
        <v>5420005002416</v>
      </c>
      <c r="F213" s="169" t="s">
        <v>400</v>
      </c>
      <c r="G213" s="183" t="s">
        <v>632</v>
      </c>
      <c r="H213" s="173">
        <v>15</v>
      </c>
      <c r="I213" s="177">
        <v>1304650</v>
      </c>
      <c r="J213" s="178">
        <v>2228</v>
      </c>
      <c r="K213" s="173">
        <v>239</v>
      </c>
      <c r="L213" s="174">
        <f t="shared" si="6"/>
        <v>9.4</v>
      </c>
      <c r="M213" s="161">
        <v>12</v>
      </c>
      <c r="N213" s="165">
        <f t="shared" si="7"/>
        <v>11566.046099290781</v>
      </c>
      <c r="O213" s="175"/>
      <c r="P213" s="176"/>
      <c r="Q213" s="233"/>
      <c r="R213" s="71"/>
      <c r="S213" s="234"/>
      <c r="T213" s="226"/>
      <c r="U213" s="71"/>
      <c r="V213" s="242"/>
      <c r="W213" s="233"/>
      <c r="X213" s="71"/>
      <c r="Y213" s="234"/>
      <c r="Z213" s="248"/>
      <c r="AA213" s="124"/>
    </row>
    <row r="214" spans="1:27" ht="27" customHeight="1" x14ac:dyDescent="0.15">
      <c r="A214" s="154"/>
      <c r="B214" s="169" t="s">
        <v>692</v>
      </c>
      <c r="C214" s="170">
        <v>210</v>
      </c>
      <c r="D214" s="257">
        <v>5</v>
      </c>
      <c r="E214" s="171">
        <v>6420005002118</v>
      </c>
      <c r="F214" s="188" t="s">
        <v>401</v>
      </c>
      <c r="G214" s="183" t="s">
        <v>633</v>
      </c>
      <c r="H214" s="173">
        <v>20</v>
      </c>
      <c r="I214" s="177">
        <v>1287900</v>
      </c>
      <c r="J214" s="178">
        <v>2527</v>
      </c>
      <c r="K214" s="173">
        <v>251</v>
      </c>
      <c r="L214" s="174">
        <f t="shared" si="6"/>
        <v>10.1</v>
      </c>
      <c r="M214" s="161">
        <v>12</v>
      </c>
      <c r="N214" s="165">
        <f t="shared" si="7"/>
        <v>10626.237623762378</v>
      </c>
      <c r="O214" s="175"/>
      <c r="P214" s="176"/>
      <c r="Q214" s="235"/>
      <c r="R214" s="72"/>
      <c r="S214" s="234"/>
      <c r="T214" s="227"/>
      <c r="U214" s="72"/>
      <c r="V214" s="242"/>
      <c r="W214" s="235"/>
      <c r="X214" s="72"/>
      <c r="Y214" s="234"/>
      <c r="Z214" s="247"/>
      <c r="AA214" s="124"/>
    </row>
    <row r="215" spans="1:27" ht="27" customHeight="1" x14ac:dyDescent="0.15">
      <c r="A215" s="154"/>
      <c r="B215" s="169" t="s">
        <v>692</v>
      </c>
      <c r="C215" s="170">
        <v>211</v>
      </c>
      <c r="D215" s="257">
        <v>5</v>
      </c>
      <c r="E215" s="171">
        <v>6420005002308</v>
      </c>
      <c r="F215" s="188" t="s">
        <v>402</v>
      </c>
      <c r="G215" s="183" t="s">
        <v>634</v>
      </c>
      <c r="H215" s="173">
        <v>20</v>
      </c>
      <c r="I215" s="177">
        <v>673400</v>
      </c>
      <c r="J215" s="178">
        <v>2546</v>
      </c>
      <c r="K215" s="173">
        <v>258</v>
      </c>
      <c r="L215" s="174">
        <f t="shared" si="6"/>
        <v>9.9</v>
      </c>
      <c r="M215" s="161">
        <v>12</v>
      </c>
      <c r="N215" s="165">
        <f t="shared" si="7"/>
        <v>5668.3501683501681</v>
      </c>
      <c r="O215" s="175"/>
      <c r="P215" s="176"/>
      <c r="Q215" s="233"/>
      <c r="R215" s="71"/>
      <c r="S215" s="234"/>
      <c r="T215" s="226"/>
      <c r="U215" s="71"/>
      <c r="V215" s="242"/>
      <c r="W215" s="233"/>
      <c r="X215" s="71"/>
      <c r="Y215" s="234"/>
      <c r="Z215" s="248"/>
      <c r="AA215" s="124"/>
    </row>
    <row r="216" spans="1:27" ht="27" customHeight="1" x14ac:dyDescent="0.15">
      <c r="A216" s="154"/>
      <c r="B216" s="169" t="s">
        <v>692</v>
      </c>
      <c r="C216" s="170">
        <v>212</v>
      </c>
      <c r="D216" s="257">
        <v>5</v>
      </c>
      <c r="E216" s="171">
        <v>8420005002462</v>
      </c>
      <c r="F216" s="188" t="s">
        <v>403</v>
      </c>
      <c r="G216" s="183" t="s">
        <v>635</v>
      </c>
      <c r="H216" s="173">
        <v>20</v>
      </c>
      <c r="I216" s="177">
        <v>1472500</v>
      </c>
      <c r="J216" s="178">
        <v>2935</v>
      </c>
      <c r="K216" s="173">
        <v>262</v>
      </c>
      <c r="L216" s="174">
        <f t="shared" si="6"/>
        <v>11.299999999999999</v>
      </c>
      <c r="M216" s="161">
        <v>12</v>
      </c>
      <c r="N216" s="165">
        <f t="shared" si="7"/>
        <v>10859.144542772863</v>
      </c>
      <c r="O216" s="175"/>
      <c r="P216" s="176"/>
      <c r="Q216" s="235"/>
      <c r="R216" s="72"/>
      <c r="S216" s="234"/>
      <c r="T216" s="227"/>
      <c r="U216" s="72"/>
      <c r="V216" s="242"/>
      <c r="W216" s="235"/>
      <c r="X216" s="72"/>
      <c r="Y216" s="234"/>
      <c r="Z216" s="247"/>
      <c r="AA216" s="124"/>
    </row>
    <row r="217" spans="1:27" ht="27" customHeight="1" x14ac:dyDescent="0.15">
      <c r="A217" s="154"/>
      <c r="B217" s="169" t="s">
        <v>692</v>
      </c>
      <c r="C217" s="170">
        <v>213</v>
      </c>
      <c r="D217" s="257">
        <v>5</v>
      </c>
      <c r="E217" s="171">
        <v>9420005002180</v>
      </c>
      <c r="F217" s="188" t="s">
        <v>404</v>
      </c>
      <c r="G217" s="183" t="s">
        <v>636</v>
      </c>
      <c r="H217" s="173">
        <v>20</v>
      </c>
      <c r="I217" s="177">
        <v>2384650</v>
      </c>
      <c r="J217" s="178">
        <v>1944</v>
      </c>
      <c r="K217" s="173">
        <v>270</v>
      </c>
      <c r="L217" s="174">
        <f t="shared" si="6"/>
        <v>7.2</v>
      </c>
      <c r="M217" s="161">
        <v>12</v>
      </c>
      <c r="N217" s="165">
        <f t="shared" si="7"/>
        <v>27600.115740740741</v>
      </c>
      <c r="O217" s="175"/>
      <c r="P217" s="176"/>
      <c r="Q217" s="233"/>
      <c r="R217" s="71"/>
      <c r="S217" s="234"/>
      <c r="T217" s="226"/>
      <c r="U217" s="71"/>
      <c r="V217" s="242"/>
      <c r="W217" s="233"/>
      <c r="X217" s="71"/>
      <c r="Y217" s="234"/>
      <c r="Z217" s="248"/>
      <c r="AA217" s="124"/>
    </row>
    <row r="218" spans="1:27" ht="27" customHeight="1" x14ac:dyDescent="0.15">
      <c r="A218" s="154"/>
      <c r="B218" s="169" t="s">
        <v>692</v>
      </c>
      <c r="C218" s="170">
        <v>214</v>
      </c>
      <c r="D218" s="257">
        <v>5</v>
      </c>
      <c r="E218" s="171">
        <v>9420005002296</v>
      </c>
      <c r="F218" s="188" t="s">
        <v>405</v>
      </c>
      <c r="G218" s="183" t="s">
        <v>637</v>
      </c>
      <c r="H218" s="173">
        <v>20</v>
      </c>
      <c r="I218" s="177">
        <v>727000</v>
      </c>
      <c r="J218" s="178">
        <v>1914</v>
      </c>
      <c r="K218" s="173">
        <v>276</v>
      </c>
      <c r="L218" s="174">
        <f t="shared" si="6"/>
        <v>7</v>
      </c>
      <c r="M218" s="161">
        <v>12</v>
      </c>
      <c r="N218" s="165">
        <f t="shared" si="7"/>
        <v>8654.7619047619046</v>
      </c>
      <c r="O218" s="175"/>
      <c r="P218" s="176"/>
      <c r="Q218" s="235" t="s">
        <v>204</v>
      </c>
      <c r="R218" s="72"/>
      <c r="S218" s="234">
        <v>0.183</v>
      </c>
      <c r="T218" s="227"/>
      <c r="U218" s="72"/>
      <c r="V218" s="242"/>
      <c r="W218" s="235"/>
      <c r="X218" s="72"/>
      <c r="Y218" s="234"/>
      <c r="Z218" s="247"/>
      <c r="AA218" s="124"/>
    </row>
    <row r="219" spans="1:27" ht="27" customHeight="1" x14ac:dyDescent="0.15">
      <c r="A219" s="154"/>
      <c r="B219" s="169" t="s">
        <v>692</v>
      </c>
      <c r="C219" s="170">
        <v>215</v>
      </c>
      <c r="D219" s="257"/>
      <c r="E219" s="171">
        <v>3420001014210</v>
      </c>
      <c r="F219" s="188" t="s">
        <v>406</v>
      </c>
      <c r="G219" s="183" t="s">
        <v>638</v>
      </c>
      <c r="H219" s="173">
        <v>10</v>
      </c>
      <c r="I219" s="177"/>
      <c r="J219" s="178"/>
      <c r="K219" s="173"/>
      <c r="L219" s="174" t="e">
        <f>ROUNDUP(J219/K219,1)</f>
        <v>#DIV/0!</v>
      </c>
      <c r="M219" s="161"/>
      <c r="N219" s="165" t="e">
        <f t="shared" ref="N219:N231" si="8">IF(AND(I219&gt;0,L219&gt;0,M219&gt;0),I219/L219/M219,0)</f>
        <v>#DIV/0!</v>
      </c>
      <c r="O219" s="175"/>
      <c r="P219" s="176" t="s">
        <v>691</v>
      </c>
      <c r="Q219" s="233"/>
      <c r="R219" s="71"/>
      <c r="S219" s="234"/>
      <c r="T219" s="226"/>
      <c r="U219" s="71"/>
      <c r="V219" s="242"/>
      <c r="W219" s="233"/>
      <c r="X219" s="71"/>
      <c r="Y219" s="234"/>
      <c r="Z219" s="248"/>
      <c r="AA219" s="124"/>
    </row>
    <row r="220" spans="1:27" ht="27" customHeight="1" x14ac:dyDescent="0.15">
      <c r="A220" s="154"/>
      <c r="B220" s="169" t="s">
        <v>692</v>
      </c>
      <c r="C220" s="170">
        <v>216</v>
      </c>
      <c r="D220" s="257">
        <v>4</v>
      </c>
      <c r="E220" s="171">
        <v>4420001014580</v>
      </c>
      <c r="F220" s="188" t="s">
        <v>407</v>
      </c>
      <c r="G220" s="183" t="s">
        <v>639</v>
      </c>
      <c r="H220" s="173">
        <v>20</v>
      </c>
      <c r="I220" s="177">
        <v>2238204</v>
      </c>
      <c r="J220" s="178">
        <v>3425</v>
      </c>
      <c r="K220" s="173">
        <v>292</v>
      </c>
      <c r="L220" s="174">
        <f t="shared" ref="L220:L231" si="9">ROUNDUP(J220/K220,1)</f>
        <v>11.799999999999999</v>
      </c>
      <c r="M220" s="161">
        <v>12</v>
      </c>
      <c r="N220" s="165">
        <f t="shared" si="8"/>
        <v>15806.525423728815</v>
      </c>
      <c r="O220" s="175"/>
      <c r="P220" s="176"/>
      <c r="Q220" s="235"/>
      <c r="R220" s="72"/>
      <c r="S220" s="234"/>
      <c r="T220" s="227"/>
      <c r="U220" s="72"/>
      <c r="V220" s="242"/>
      <c r="W220" s="235"/>
      <c r="X220" s="72"/>
      <c r="Y220" s="234"/>
      <c r="Z220" s="247" t="s">
        <v>204</v>
      </c>
      <c r="AA220" s="124">
        <v>0.23400000000000001</v>
      </c>
    </row>
    <row r="221" spans="1:27" ht="27" customHeight="1" x14ac:dyDescent="0.15">
      <c r="A221" s="154"/>
      <c r="B221" s="169" t="s">
        <v>692</v>
      </c>
      <c r="C221" s="170">
        <v>217</v>
      </c>
      <c r="D221" s="257">
        <v>6</v>
      </c>
      <c r="E221" s="171">
        <v>5420005007588</v>
      </c>
      <c r="F221" s="188" t="s">
        <v>193</v>
      </c>
      <c r="G221" s="183" t="s">
        <v>194</v>
      </c>
      <c r="H221" s="173">
        <v>10</v>
      </c>
      <c r="I221" s="177">
        <v>1718370</v>
      </c>
      <c r="J221" s="178">
        <v>1880</v>
      </c>
      <c r="K221" s="173">
        <v>266</v>
      </c>
      <c r="L221" s="174">
        <f t="shared" si="9"/>
        <v>7.1</v>
      </c>
      <c r="M221" s="161">
        <v>12</v>
      </c>
      <c r="N221" s="165">
        <f t="shared" si="8"/>
        <v>20168.661971830985</v>
      </c>
      <c r="O221" s="175"/>
      <c r="P221" s="176"/>
      <c r="Q221" s="233"/>
      <c r="R221" s="71"/>
      <c r="S221" s="234"/>
      <c r="T221" s="226"/>
      <c r="U221" s="71"/>
      <c r="V221" s="242"/>
      <c r="W221" s="233"/>
      <c r="X221" s="71"/>
      <c r="Y221" s="234"/>
      <c r="Z221" s="248"/>
      <c r="AA221" s="124"/>
    </row>
    <row r="222" spans="1:27" ht="27" customHeight="1" x14ac:dyDescent="0.15">
      <c r="A222" s="154"/>
      <c r="B222" s="169" t="s">
        <v>692</v>
      </c>
      <c r="C222" s="170">
        <v>218</v>
      </c>
      <c r="D222" s="257">
        <v>5</v>
      </c>
      <c r="E222" s="171">
        <v>3420005006889</v>
      </c>
      <c r="F222" s="188" t="s">
        <v>408</v>
      </c>
      <c r="G222" s="183" t="s">
        <v>640</v>
      </c>
      <c r="H222" s="173">
        <v>10</v>
      </c>
      <c r="I222" s="177">
        <v>2368530</v>
      </c>
      <c r="J222" s="178">
        <v>2221</v>
      </c>
      <c r="K222" s="173">
        <v>268</v>
      </c>
      <c r="L222" s="174">
        <f t="shared" si="9"/>
        <v>8.2999999999999989</v>
      </c>
      <c r="M222" s="161">
        <v>12</v>
      </c>
      <c r="N222" s="165">
        <f t="shared" si="8"/>
        <v>23780.421686746991</v>
      </c>
      <c r="O222" s="175"/>
      <c r="P222" s="176"/>
      <c r="Q222" s="235" t="s">
        <v>204</v>
      </c>
      <c r="R222" s="72"/>
      <c r="S222" s="234">
        <v>0.4</v>
      </c>
      <c r="T222" s="227"/>
      <c r="U222" s="72"/>
      <c r="V222" s="242"/>
      <c r="W222" s="235"/>
      <c r="X222" s="72"/>
      <c r="Y222" s="234"/>
      <c r="Z222" s="247"/>
      <c r="AA222" s="124"/>
    </row>
    <row r="223" spans="1:27" ht="27" customHeight="1" x14ac:dyDescent="0.15">
      <c r="A223" s="154"/>
      <c r="B223" s="169" t="s">
        <v>692</v>
      </c>
      <c r="C223" s="170">
        <v>219</v>
      </c>
      <c r="D223" s="257">
        <v>5</v>
      </c>
      <c r="E223" s="171">
        <v>8420005003287</v>
      </c>
      <c r="F223" s="188" t="s">
        <v>409</v>
      </c>
      <c r="G223" s="183" t="s">
        <v>641</v>
      </c>
      <c r="H223" s="173">
        <v>20</v>
      </c>
      <c r="I223" s="177">
        <v>2778069</v>
      </c>
      <c r="J223" s="178">
        <v>2198</v>
      </c>
      <c r="K223" s="173">
        <v>269</v>
      </c>
      <c r="L223" s="174">
        <f t="shared" si="9"/>
        <v>8.1999999999999993</v>
      </c>
      <c r="M223" s="161">
        <v>12</v>
      </c>
      <c r="N223" s="165">
        <f t="shared" si="8"/>
        <v>28232.408536585368</v>
      </c>
      <c r="O223" s="175"/>
      <c r="P223" s="176"/>
      <c r="Q223" s="233"/>
      <c r="R223" s="71"/>
      <c r="S223" s="234"/>
      <c r="T223" s="226"/>
      <c r="U223" s="71"/>
      <c r="V223" s="242"/>
      <c r="W223" s="233"/>
      <c r="X223" s="71"/>
      <c r="Y223" s="234"/>
      <c r="Z223" s="248" t="s">
        <v>204</v>
      </c>
      <c r="AA223" s="124">
        <v>7.0000000000000007E-2</v>
      </c>
    </row>
    <row r="224" spans="1:27" ht="27" customHeight="1" x14ac:dyDescent="0.15">
      <c r="A224" s="154"/>
      <c r="B224" s="169" t="s">
        <v>692</v>
      </c>
      <c r="C224" s="170">
        <v>220</v>
      </c>
      <c r="D224" s="257">
        <v>5</v>
      </c>
      <c r="E224" s="171">
        <v>5420005003455</v>
      </c>
      <c r="F224" s="188" t="s">
        <v>174</v>
      </c>
      <c r="G224" s="183" t="s">
        <v>642</v>
      </c>
      <c r="H224" s="173">
        <v>20</v>
      </c>
      <c r="I224" s="177">
        <v>2414535</v>
      </c>
      <c r="J224" s="178">
        <v>3464</v>
      </c>
      <c r="K224" s="173">
        <v>282</v>
      </c>
      <c r="L224" s="174">
        <f t="shared" si="9"/>
        <v>12.299999999999999</v>
      </c>
      <c r="M224" s="161">
        <v>12</v>
      </c>
      <c r="N224" s="165">
        <f t="shared" si="8"/>
        <v>16358.638211382116</v>
      </c>
      <c r="O224" s="175"/>
      <c r="P224" s="176"/>
      <c r="Q224" s="235"/>
      <c r="R224" s="72"/>
      <c r="S224" s="234"/>
      <c r="T224" s="227"/>
      <c r="U224" s="72"/>
      <c r="V224" s="242"/>
      <c r="W224" s="235"/>
      <c r="X224" s="72"/>
      <c r="Y224" s="234"/>
      <c r="Z224" s="247" t="s">
        <v>204</v>
      </c>
      <c r="AA224" s="124">
        <v>0.10100000000000001</v>
      </c>
    </row>
    <row r="225" spans="1:27" ht="27" customHeight="1" x14ac:dyDescent="0.15">
      <c r="A225" s="154"/>
      <c r="B225" s="169" t="s">
        <v>692</v>
      </c>
      <c r="C225" s="170">
        <v>221</v>
      </c>
      <c r="D225" s="257">
        <v>2</v>
      </c>
      <c r="E225" s="171">
        <v>9420005002957</v>
      </c>
      <c r="F225" s="188" t="s">
        <v>410</v>
      </c>
      <c r="G225" s="183" t="s">
        <v>643</v>
      </c>
      <c r="H225" s="173">
        <v>20</v>
      </c>
      <c r="I225" s="177">
        <v>3738850</v>
      </c>
      <c r="J225" s="178">
        <v>4841</v>
      </c>
      <c r="K225" s="173">
        <v>269</v>
      </c>
      <c r="L225" s="174">
        <f t="shared" si="9"/>
        <v>18</v>
      </c>
      <c r="M225" s="161">
        <v>12</v>
      </c>
      <c r="N225" s="165">
        <f t="shared" si="8"/>
        <v>17309.490740740741</v>
      </c>
      <c r="O225" s="175"/>
      <c r="P225" s="176"/>
      <c r="Q225" s="233" t="s">
        <v>204</v>
      </c>
      <c r="R225" s="71"/>
      <c r="S225" s="234">
        <v>0.219</v>
      </c>
      <c r="T225" s="226"/>
      <c r="U225" s="71"/>
      <c r="V225" s="242"/>
      <c r="W225" s="233"/>
      <c r="X225" s="71"/>
      <c r="Y225" s="234"/>
      <c r="Z225" s="248"/>
      <c r="AA225" s="124"/>
    </row>
    <row r="226" spans="1:27" ht="27" customHeight="1" x14ac:dyDescent="0.15">
      <c r="A226" s="154"/>
      <c r="B226" s="169" t="s">
        <v>692</v>
      </c>
      <c r="C226" s="170">
        <v>222</v>
      </c>
      <c r="D226" s="257">
        <v>2</v>
      </c>
      <c r="E226" s="171">
        <v>6010005015318</v>
      </c>
      <c r="F226" s="188" t="s">
        <v>411</v>
      </c>
      <c r="G226" s="183" t="s">
        <v>644</v>
      </c>
      <c r="H226" s="173">
        <v>20</v>
      </c>
      <c r="I226" s="177">
        <v>5489789</v>
      </c>
      <c r="J226" s="178">
        <v>2410</v>
      </c>
      <c r="K226" s="173">
        <v>310</v>
      </c>
      <c r="L226" s="174">
        <f t="shared" si="9"/>
        <v>7.8</v>
      </c>
      <c r="M226" s="161">
        <v>12</v>
      </c>
      <c r="N226" s="165">
        <f t="shared" si="8"/>
        <v>58651.591880341883</v>
      </c>
      <c r="O226" s="175"/>
      <c r="P226" s="176"/>
      <c r="Q226" s="233"/>
      <c r="R226" s="71"/>
      <c r="S226" s="234"/>
      <c r="T226" s="226"/>
      <c r="U226" s="71"/>
      <c r="V226" s="242"/>
      <c r="W226" s="233"/>
      <c r="X226" s="71"/>
      <c r="Y226" s="234"/>
      <c r="Z226" s="248"/>
      <c r="AA226" s="124"/>
    </row>
    <row r="227" spans="1:27" ht="27" customHeight="1" x14ac:dyDescent="0.15">
      <c r="A227" s="154"/>
      <c r="B227" s="169" t="s">
        <v>692</v>
      </c>
      <c r="C227" s="170">
        <v>223</v>
      </c>
      <c r="D227" s="257">
        <v>6</v>
      </c>
      <c r="E227" s="171">
        <v>3013305000743</v>
      </c>
      <c r="F227" s="188" t="s">
        <v>412</v>
      </c>
      <c r="G227" s="183" t="s">
        <v>645</v>
      </c>
      <c r="H227" s="173">
        <v>20</v>
      </c>
      <c r="I227" s="177">
        <v>2272746</v>
      </c>
      <c r="J227" s="178">
        <v>4540</v>
      </c>
      <c r="K227" s="173">
        <v>266</v>
      </c>
      <c r="L227" s="174">
        <f t="shared" si="9"/>
        <v>17.100000000000001</v>
      </c>
      <c r="M227" s="161">
        <v>12</v>
      </c>
      <c r="N227" s="165">
        <f t="shared" si="8"/>
        <v>11075.760233918127</v>
      </c>
      <c r="O227" s="175"/>
      <c r="P227" s="176"/>
      <c r="Q227" s="235" t="s">
        <v>204</v>
      </c>
      <c r="R227" s="72"/>
      <c r="S227" s="237">
        <v>0.1</v>
      </c>
      <c r="T227" s="227"/>
      <c r="U227" s="72"/>
      <c r="V227" s="244"/>
      <c r="W227" s="235"/>
      <c r="X227" s="72"/>
      <c r="Y227" s="237"/>
      <c r="Z227" s="249"/>
      <c r="AA227" s="129"/>
    </row>
    <row r="228" spans="1:27" ht="27" customHeight="1" x14ac:dyDescent="0.15">
      <c r="A228" s="154"/>
      <c r="B228" s="169" t="s">
        <v>692</v>
      </c>
      <c r="C228" s="170">
        <v>224</v>
      </c>
      <c r="D228" s="257">
        <v>2</v>
      </c>
      <c r="E228" s="171">
        <v>8420005002504</v>
      </c>
      <c r="F228" s="188" t="s">
        <v>413</v>
      </c>
      <c r="G228" s="183" t="s">
        <v>646</v>
      </c>
      <c r="H228" s="173">
        <v>40</v>
      </c>
      <c r="I228" s="177">
        <v>3736805</v>
      </c>
      <c r="J228" s="178">
        <v>8168</v>
      </c>
      <c r="K228" s="173">
        <v>242</v>
      </c>
      <c r="L228" s="174">
        <f t="shared" si="9"/>
        <v>33.800000000000004</v>
      </c>
      <c r="M228" s="161">
        <v>12</v>
      </c>
      <c r="N228" s="165">
        <f t="shared" si="8"/>
        <v>9213.0300788954628</v>
      </c>
      <c r="O228" s="175"/>
      <c r="P228" s="176"/>
      <c r="Q228" s="235"/>
      <c r="R228" s="72"/>
      <c r="S228" s="237"/>
      <c r="T228" s="227"/>
      <c r="U228" s="72"/>
      <c r="V228" s="244"/>
      <c r="W228" s="235"/>
      <c r="X228" s="72"/>
      <c r="Y228" s="237"/>
      <c r="Z228" s="249"/>
      <c r="AA228" s="129"/>
    </row>
    <row r="229" spans="1:27" ht="27" customHeight="1" x14ac:dyDescent="0.15">
      <c r="A229" s="154"/>
      <c r="B229" s="169" t="s">
        <v>692</v>
      </c>
      <c r="C229" s="170">
        <v>225</v>
      </c>
      <c r="D229" s="257">
        <v>4</v>
      </c>
      <c r="E229" s="171">
        <v>8420003001854</v>
      </c>
      <c r="F229" s="188" t="s">
        <v>197</v>
      </c>
      <c r="G229" s="183" t="s">
        <v>647</v>
      </c>
      <c r="H229" s="173">
        <v>20</v>
      </c>
      <c r="I229" s="177">
        <v>5094750</v>
      </c>
      <c r="J229" s="178">
        <v>9043</v>
      </c>
      <c r="K229" s="173">
        <v>269</v>
      </c>
      <c r="L229" s="174">
        <f t="shared" si="9"/>
        <v>33.700000000000003</v>
      </c>
      <c r="M229" s="161">
        <v>12</v>
      </c>
      <c r="N229" s="165">
        <f t="shared" si="8"/>
        <v>12598.293768545993</v>
      </c>
      <c r="O229" s="175"/>
      <c r="P229" s="176"/>
      <c r="Q229" s="235"/>
      <c r="R229" s="72"/>
      <c r="S229" s="237"/>
      <c r="T229" s="227"/>
      <c r="U229" s="72"/>
      <c r="V229" s="244"/>
      <c r="W229" s="235"/>
      <c r="X229" s="72"/>
      <c r="Y229" s="237"/>
      <c r="Z229" s="249"/>
      <c r="AA229" s="129"/>
    </row>
    <row r="230" spans="1:27" ht="27" customHeight="1" x14ac:dyDescent="0.15">
      <c r="A230" s="154"/>
      <c r="B230" s="169" t="s">
        <v>692</v>
      </c>
      <c r="C230" s="170">
        <v>226</v>
      </c>
      <c r="D230" s="257">
        <v>2</v>
      </c>
      <c r="E230" s="171">
        <v>8420005002958</v>
      </c>
      <c r="F230" s="188" t="s">
        <v>414</v>
      </c>
      <c r="G230" s="183" t="s">
        <v>648</v>
      </c>
      <c r="H230" s="173">
        <v>24</v>
      </c>
      <c r="I230" s="177">
        <v>8596568</v>
      </c>
      <c r="J230" s="178">
        <v>5380</v>
      </c>
      <c r="K230" s="173">
        <v>269</v>
      </c>
      <c r="L230" s="174">
        <f t="shared" si="9"/>
        <v>20</v>
      </c>
      <c r="M230" s="161">
        <v>12</v>
      </c>
      <c r="N230" s="165">
        <f t="shared" si="8"/>
        <v>35819.033333333333</v>
      </c>
      <c r="O230" s="175"/>
      <c r="P230" s="176"/>
      <c r="Q230" s="235" t="s">
        <v>204</v>
      </c>
      <c r="R230" s="72"/>
      <c r="S230" s="237">
        <v>3.1600000000000003E-2</v>
      </c>
      <c r="T230" s="227"/>
      <c r="U230" s="72"/>
      <c r="V230" s="244"/>
      <c r="W230" s="235"/>
      <c r="X230" s="72"/>
      <c r="Y230" s="237"/>
      <c r="Z230" s="249"/>
      <c r="AA230" s="129"/>
    </row>
    <row r="231" spans="1:27" ht="27" customHeight="1" x14ac:dyDescent="0.15">
      <c r="A231" s="154"/>
      <c r="B231" s="169" t="s">
        <v>692</v>
      </c>
      <c r="C231" s="170">
        <v>227</v>
      </c>
      <c r="D231" s="257">
        <v>2</v>
      </c>
      <c r="E231" s="171">
        <v>9420005002940</v>
      </c>
      <c r="F231" s="188" t="s">
        <v>415</v>
      </c>
      <c r="G231" s="183" t="s">
        <v>649</v>
      </c>
      <c r="H231" s="173">
        <v>30</v>
      </c>
      <c r="I231" s="177">
        <v>4260456</v>
      </c>
      <c r="J231" s="178">
        <v>6727</v>
      </c>
      <c r="K231" s="173">
        <v>266</v>
      </c>
      <c r="L231" s="174">
        <f t="shared" si="9"/>
        <v>25.3</v>
      </c>
      <c r="M231" s="161">
        <v>12</v>
      </c>
      <c r="N231" s="165">
        <f t="shared" si="8"/>
        <v>14033.12252964427</v>
      </c>
      <c r="O231" s="175"/>
      <c r="P231" s="176"/>
      <c r="Q231" s="233"/>
      <c r="R231" s="71"/>
      <c r="S231" s="234"/>
      <c r="T231" s="226"/>
      <c r="U231" s="71"/>
      <c r="V231" s="242"/>
      <c r="W231" s="233"/>
      <c r="X231" s="71"/>
      <c r="Y231" s="234"/>
      <c r="Z231" s="248"/>
      <c r="AA231" s="124"/>
    </row>
    <row r="232" spans="1:27" ht="27" customHeight="1" x14ac:dyDescent="0.15">
      <c r="A232" s="154"/>
      <c r="B232" s="169" t="s">
        <v>692</v>
      </c>
      <c r="C232" s="170">
        <v>228</v>
      </c>
      <c r="D232" s="257">
        <v>4</v>
      </c>
      <c r="E232" s="171">
        <v>7420002005155</v>
      </c>
      <c r="F232" s="169" t="s">
        <v>416</v>
      </c>
      <c r="G232" s="180" t="s">
        <v>650</v>
      </c>
      <c r="H232" s="173">
        <v>20</v>
      </c>
      <c r="I232" s="177">
        <v>4722750</v>
      </c>
      <c r="J232" s="178">
        <v>6381</v>
      </c>
      <c r="K232" s="173">
        <v>311</v>
      </c>
      <c r="L232" s="174">
        <f>ROUNDUP(J232/K232,1)</f>
        <v>20.6</v>
      </c>
      <c r="M232" s="161">
        <v>12</v>
      </c>
      <c r="N232" s="165">
        <f>IF(AND(I232&gt;0,L232&gt;0,M232&gt;0),I232/L232/M232,0)</f>
        <v>19104.975728155339</v>
      </c>
      <c r="O232" s="175"/>
      <c r="P232" s="189"/>
      <c r="Q232" s="235"/>
      <c r="R232" s="72"/>
      <c r="S232" s="234"/>
      <c r="T232" s="227"/>
      <c r="U232" s="72"/>
      <c r="V232" s="242"/>
      <c r="W232" s="235"/>
      <c r="X232" s="72"/>
      <c r="Y232" s="234"/>
      <c r="Z232" s="247"/>
      <c r="AA232" s="124"/>
    </row>
    <row r="233" spans="1:27" ht="27" customHeight="1" x14ac:dyDescent="0.15">
      <c r="A233" s="154"/>
      <c r="B233" s="169" t="s">
        <v>692</v>
      </c>
      <c r="C233" s="170">
        <v>229</v>
      </c>
      <c r="D233" s="257">
        <v>2</v>
      </c>
      <c r="E233" s="171">
        <v>7420005003263</v>
      </c>
      <c r="F233" s="169" t="s">
        <v>417</v>
      </c>
      <c r="G233" s="180" t="s">
        <v>651</v>
      </c>
      <c r="H233" s="173">
        <v>20</v>
      </c>
      <c r="I233" s="177">
        <v>1568125</v>
      </c>
      <c r="J233" s="178">
        <v>3634</v>
      </c>
      <c r="K233" s="173">
        <v>290</v>
      </c>
      <c r="L233" s="174">
        <f>ROUNDUP(J233/K233,1)</f>
        <v>12.6</v>
      </c>
      <c r="M233" s="161">
        <v>12</v>
      </c>
      <c r="N233" s="165">
        <f>IF(AND(I233&gt;0,L233&gt;0,M233&gt;0),I233/L233/M233,0)</f>
        <v>10371.197089947091</v>
      </c>
      <c r="O233" s="175"/>
      <c r="P233" s="189"/>
      <c r="Q233" s="233" t="s">
        <v>204</v>
      </c>
      <c r="R233" s="71" t="s">
        <v>204</v>
      </c>
      <c r="S233" s="234">
        <v>0.05</v>
      </c>
      <c r="T233" s="226"/>
      <c r="U233" s="71"/>
      <c r="V233" s="242"/>
      <c r="W233" s="233"/>
      <c r="X233" s="71"/>
      <c r="Y233" s="234"/>
      <c r="Z233" s="248"/>
      <c r="AA233" s="124"/>
    </row>
    <row r="234" spans="1:27" ht="27" customHeight="1" x14ac:dyDescent="0.15">
      <c r="A234" s="154"/>
      <c r="B234" s="169" t="s">
        <v>692</v>
      </c>
      <c r="C234" s="170">
        <v>230</v>
      </c>
      <c r="D234" s="257">
        <v>5</v>
      </c>
      <c r="E234" s="145">
        <v>1420005007121</v>
      </c>
      <c r="F234" s="188" t="s">
        <v>176</v>
      </c>
      <c r="G234" s="183" t="s">
        <v>652</v>
      </c>
      <c r="H234" s="173">
        <v>12</v>
      </c>
      <c r="I234" s="177">
        <v>1328108</v>
      </c>
      <c r="J234" s="178">
        <v>2381</v>
      </c>
      <c r="K234" s="173">
        <v>308</v>
      </c>
      <c r="L234" s="174">
        <f t="shared" ref="L234:L270" si="10">ROUNDUP(J234/K234,1)</f>
        <v>7.8</v>
      </c>
      <c r="M234" s="173">
        <v>12</v>
      </c>
      <c r="N234" s="165">
        <f t="shared" ref="N234:N270" si="11">IF(AND(I234&gt;0,L234&gt;0,M234&gt;0),I234/L234/M234,0)</f>
        <v>14189.188034188033</v>
      </c>
      <c r="O234" s="175"/>
      <c r="P234" s="189"/>
      <c r="Q234" s="235" t="s">
        <v>204</v>
      </c>
      <c r="R234" s="72"/>
      <c r="S234" s="234">
        <v>7.6999999999999999E-2</v>
      </c>
      <c r="T234" s="227"/>
      <c r="U234" s="72"/>
      <c r="V234" s="242"/>
      <c r="W234" s="235"/>
      <c r="X234" s="72"/>
      <c r="Y234" s="234">
        <v>0.26400000000000001</v>
      </c>
      <c r="Z234" s="247"/>
      <c r="AA234" s="124"/>
    </row>
    <row r="235" spans="1:27" ht="27" customHeight="1" x14ac:dyDescent="0.15">
      <c r="A235" s="154"/>
      <c r="B235" s="169" t="s">
        <v>692</v>
      </c>
      <c r="C235" s="170">
        <v>231</v>
      </c>
      <c r="D235" s="257">
        <v>5</v>
      </c>
      <c r="E235" s="171">
        <v>1420005007121</v>
      </c>
      <c r="F235" s="169" t="s">
        <v>176</v>
      </c>
      <c r="G235" s="183" t="s">
        <v>177</v>
      </c>
      <c r="H235" s="173">
        <v>10</v>
      </c>
      <c r="I235" s="177">
        <v>1504959</v>
      </c>
      <c r="J235" s="178">
        <v>1542</v>
      </c>
      <c r="K235" s="173">
        <v>308</v>
      </c>
      <c r="L235" s="174">
        <f t="shared" si="10"/>
        <v>5.0999999999999996</v>
      </c>
      <c r="M235" s="173">
        <v>12</v>
      </c>
      <c r="N235" s="165">
        <f t="shared" si="11"/>
        <v>24590.833333333332</v>
      </c>
      <c r="O235" s="175"/>
      <c r="P235" s="189"/>
      <c r="Q235" s="233" t="s">
        <v>204</v>
      </c>
      <c r="R235" s="71"/>
      <c r="S235" s="234">
        <v>0.13200000000000001</v>
      </c>
      <c r="T235" s="226"/>
      <c r="U235" s="71"/>
      <c r="V235" s="242"/>
      <c r="W235" s="233"/>
      <c r="X235" s="71"/>
      <c r="Y235" s="234">
        <v>0.13100000000000001</v>
      </c>
      <c r="Z235" s="248"/>
      <c r="AA235" s="124"/>
    </row>
    <row r="236" spans="1:27" ht="27" customHeight="1" x14ac:dyDescent="0.15">
      <c r="A236" s="154"/>
      <c r="B236" s="169" t="s">
        <v>692</v>
      </c>
      <c r="C236" s="170">
        <v>232</v>
      </c>
      <c r="D236" s="46">
        <v>5</v>
      </c>
      <c r="E236" s="145">
        <v>5420005003455</v>
      </c>
      <c r="F236" s="190" t="s">
        <v>174</v>
      </c>
      <c r="G236" s="191" t="s">
        <v>653</v>
      </c>
      <c r="H236" s="173">
        <v>20</v>
      </c>
      <c r="I236" s="177">
        <v>3072647</v>
      </c>
      <c r="J236" s="178">
        <v>4325</v>
      </c>
      <c r="K236" s="173">
        <v>282</v>
      </c>
      <c r="L236" s="174">
        <f t="shared" si="10"/>
        <v>15.4</v>
      </c>
      <c r="M236" s="173">
        <v>12</v>
      </c>
      <c r="N236" s="165">
        <f t="shared" si="11"/>
        <v>16626.877705627707</v>
      </c>
      <c r="O236" s="175"/>
      <c r="P236" s="176"/>
      <c r="Q236" s="235"/>
      <c r="R236" s="72"/>
      <c r="S236" s="234"/>
      <c r="T236" s="227"/>
      <c r="U236" s="72"/>
      <c r="V236" s="242"/>
      <c r="W236" s="235"/>
      <c r="X236" s="72"/>
      <c r="Y236" s="234"/>
      <c r="Z236" s="247"/>
      <c r="AA236" s="124"/>
    </row>
    <row r="237" spans="1:27" ht="27" customHeight="1" x14ac:dyDescent="0.15">
      <c r="A237" s="154"/>
      <c r="B237" s="169" t="s">
        <v>692</v>
      </c>
      <c r="C237" s="170">
        <v>233</v>
      </c>
      <c r="D237" s="46">
        <v>2</v>
      </c>
      <c r="E237" s="145">
        <v>8420005002958</v>
      </c>
      <c r="F237" s="188" t="s">
        <v>414</v>
      </c>
      <c r="G237" s="183" t="s">
        <v>654</v>
      </c>
      <c r="H237" s="173">
        <v>44</v>
      </c>
      <c r="I237" s="177">
        <v>12485828</v>
      </c>
      <c r="J237" s="178">
        <v>9146</v>
      </c>
      <c r="K237" s="173">
        <v>269</v>
      </c>
      <c r="L237" s="174">
        <f t="shared" si="10"/>
        <v>34</v>
      </c>
      <c r="M237" s="173">
        <v>12</v>
      </c>
      <c r="N237" s="165">
        <f t="shared" si="11"/>
        <v>30602.519607843136</v>
      </c>
      <c r="O237" s="175"/>
      <c r="P237" s="176"/>
      <c r="Q237" s="233" t="s">
        <v>204</v>
      </c>
      <c r="R237" s="71"/>
      <c r="S237" s="234">
        <v>0.16</v>
      </c>
      <c r="T237" s="226"/>
      <c r="U237" s="71"/>
      <c r="V237" s="242"/>
      <c r="W237" s="233"/>
      <c r="X237" s="71"/>
      <c r="Y237" s="234"/>
      <c r="Z237" s="248"/>
      <c r="AA237" s="124"/>
    </row>
    <row r="238" spans="1:27" ht="27" customHeight="1" x14ac:dyDescent="0.15">
      <c r="A238" s="154"/>
      <c r="B238" s="169" t="s">
        <v>692</v>
      </c>
      <c r="C238" s="170">
        <v>234</v>
      </c>
      <c r="D238" s="46">
        <v>5</v>
      </c>
      <c r="E238" s="145">
        <v>4420005006896</v>
      </c>
      <c r="F238" s="188" t="s">
        <v>418</v>
      </c>
      <c r="G238" s="183" t="s">
        <v>655</v>
      </c>
      <c r="H238" s="173">
        <v>10</v>
      </c>
      <c r="I238" s="177">
        <v>1624933</v>
      </c>
      <c r="J238" s="178">
        <v>3130</v>
      </c>
      <c r="K238" s="173">
        <v>330</v>
      </c>
      <c r="L238" s="174">
        <f t="shared" si="10"/>
        <v>9.5</v>
      </c>
      <c r="M238" s="173">
        <v>12</v>
      </c>
      <c r="N238" s="165">
        <f t="shared" si="11"/>
        <v>14253.798245614036</v>
      </c>
      <c r="O238" s="175"/>
      <c r="P238" s="176"/>
      <c r="Q238" s="235"/>
      <c r="R238" s="72"/>
      <c r="S238" s="234"/>
      <c r="T238" s="227"/>
      <c r="U238" s="72"/>
      <c r="V238" s="242"/>
      <c r="W238" s="235"/>
      <c r="X238" s="72"/>
      <c r="Y238" s="234"/>
      <c r="Z238" s="247"/>
      <c r="AA238" s="124"/>
    </row>
    <row r="239" spans="1:27" ht="27" customHeight="1" x14ac:dyDescent="0.15">
      <c r="A239" s="154"/>
      <c r="B239" s="169" t="s">
        <v>692</v>
      </c>
      <c r="C239" s="170">
        <v>235</v>
      </c>
      <c r="D239" s="46">
        <v>2</v>
      </c>
      <c r="E239" s="145">
        <v>7420005002950</v>
      </c>
      <c r="F239" s="188" t="s">
        <v>419</v>
      </c>
      <c r="G239" s="183" t="s">
        <v>656</v>
      </c>
      <c r="H239" s="173">
        <v>20</v>
      </c>
      <c r="I239" s="177">
        <v>1591660</v>
      </c>
      <c r="J239" s="178">
        <v>2340</v>
      </c>
      <c r="K239" s="173">
        <v>268</v>
      </c>
      <c r="L239" s="174">
        <f t="shared" si="10"/>
        <v>8.7999999999999989</v>
      </c>
      <c r="M239" s="173">
        <v>12</v>
      </c>
      <c r="N239" s="165">
        <f t="shared" si="11"/>
        <v>15072.53787878788</v>
      </c>
      <c r="O239" s="175"/>
      <c r="P239" s="176"/>
      <c r="Q239" s="233"/>
      <c r="R239" s="71"/>
      <c r="S239" s="234"/>
      <c r="T239" s="226"/>
      <c r="U239" s="71"/>
      <c r="V239" s="242"/>
      <c r="W239" s="233"/>
      <c r="X239" s="71"/>
      <c r="Y239" s="234"/>
      <c r="Z239" s="248"/>
      <c r="AA239" s="124"/>
    </row>
    <row r="240" spans="1:27" ht="27" customHeight="1" x14ac:dyDescent="0.15">
      <c r="A240" s="154"/>
      <c r="B240" s="169" t="s">
        <v>692</v>
      </c>
      <c r="C240" s="170">
        <v>236</v>
      </c>
      <c r="D240" s="46">
        <v>2</v>
      </c>
      <c r="E240" s="145">
        <v>7420005002950</v>
      </c>
      <c r="F240" s="188" t="s">
        <v>419</v>
      </c>
      <c r="G240" s="183" t="s">
        <v>657</v>
      </c>
      <c r="H240" s="173">
        <v>26</v>
      </c>
      <c r="I240" s="177">
        <v>3170080</v>
      </c>
      <c r="J240" s="178">
        <v>4690</v>
      </c>
      <c r="K240" s="173">
        <v>267</v>
      </c>
      <c r="L240" s="174">
        <f t="shared" si="10"/>
        <v>17.600000000000001</v>
      </c>
      <c r="M240" s="173">
        <v>12</v>
      </c>
      <c r="N240" s="165">
        <f t="shared" si="11"/>
        <v>15009.848484848482</v>
      </c>
      <c r="O240" s="175"/>
      <c r="P240" s="176"/>
      <c r="Q240" s="235" t="s">
        <v>204</v>
      </c>
      <c r="R240" s="72"/>
      <c r="S240" s="234">
        <v>0.03</v>
      </c>
      <c r="T240" s="227"/>
      <c r="U240" s="72"/>
      <c r="V240" s="242"/>
      <c r="W240" s="235"/>
      <c r="X240" s="72"/>
      <c r="Y240" s="234"/>
      <c r="Z240" s="247"/>
      <c r="AA240" s="124"/>
    </row>
    <row r="241" spans="1:27" ht="27" customHeight="1" x14ac:dyDescent="0.15">
      <c r="A241" s="154"/>
      <c r="B241" s="169" t="s">
        <v>692</v>
      </c>
      <c r="C241" s="170">
        <v>237</v>
      </c>
      <c r="D241" s="46">
        <v>3</v>
      </c>
      <c r="E241" s="145">
        <v>2420005002765</v>
      </c>
      <c r="F241" s="188" t="s">
        <v>185</v>
      </c>
      <c r="G241" s="183" t="s">
        <v>186</v>
      </c>
      <c r="H241" s="173">
        <v>25</v>
      </c>
      <c r="I241" s="177">
        <v>7788037</v>
      </c>
      <c r="J241" s="178">
        <v>3783</v>
      </c>
      <c r="K241" s="173">
        <v>304</v>
      </c>
      <c r="L241" s="174">
        <f t="shared" si="10"/>
        <v>12.5</v>
      </c>
      <c r="M241" s="173">
        <v>12</v>
      </c>
      <c r="N241" s="165">
        <f t="shared" si="11"/>
        <v>51920.246666666666</v>
      </c>
      <c r="O241" s="175"/>
      <c r="P241" s="176"/>
      <c r="Q241" s="235"/>
      <c r="R241" s="72"/>
      <c r="S241" s="234"/>
      <c r="T241" s="227"/>
      <c r="U241" s="72"/>
      <c r="V241" s="242"/>
      <c r="W241" s="235"/>
      <c r="X241" s="72"/>
      <c r="Y241" s="234"/>
      <c r="Z241" s="247"/>
      <c r="AA241" s="124"/>
    </row>
    <row r="242" spans="1:27" ht="27" customHeight="1" x14ac:dyDescent="0.15">
      <c r="A242" s="154"/>
      <c r="B242" s="169" t="s">
        <v>692</v>
      </c>
      <c r="C242" s="170">
        <v>238</v>
      </c>
      <c r="D242" s="46">
        <v>3</v>
      </c>
      <c r="E242" s="145">
        <v>2420005002765</v>
      </c>
      <c r="F242" s="188" t="s">
        <v>185</v>
      </c>
      <c r="G242" s="183" t="s">
        <v>658</v>
      </c>
      <c r="H242" s="173">
        <v>30</v>
      </c>
      <c r="I242" s="177">
        <v>10649134</v>
      </c>
      <c r="J242" s="178">
        <v>5989</v>
      </c>
      <c r="K242" s="173">
        <v>365</v>
      </c>
      <c r="L242" s="174">
        <f t="shared" si="10"/>
        <v>16.5</v>
      </c>
      <c r="M242" s="173">
        <v>12</v>
      </c>
      <c r="N242" s="165">
        <f t="shared" si="11"/>
        <v>53783.505050505046</v>
      </c>
      <c r="O242" s="175"/>
      <c r="P242" s="176"/>
      <c r="Q242" s="233"/>
      <c r="R242" s="71"/>
      <c r="S242" s="234"/>
      <c r="T242" s="226"/>
      <c r="U242" s="71"/>
      <c r="V242" s="242"/>
      <c r="W242" s="233"/>
      <c r="X242" s="71"/>
      <c r="Y242" s="234"/>
      <c r="Z242" s="248"/>
      <c r="AA242" s="124"/>
    </row>
    <row r="243" spans="1:27" ht="27" customHeight="1" x14ac:dyDescent="0.15">
      <c r="A243" s="154"/>
      <c r="B243" s="169" t="s">
        <v>692</v>
      </c>
      <c r="C243" s="170">
        <v>239</v>
      </c>
      <c r="D243" s="46">
        <v>4</v>
      </c>
      <c r="E243" s="145">
        <v>8420003000550</v>
      </c>
      <c r="F243" s="188" t="s">
        <v>420</v>
      </c>
      <c r="G243" s="183" t="s">
        <v>659</v>
      </c>
      <c r="H243" s="173">
        <v>27</v>
      </c>
      <c r="I243" s="177">
        <v>4246000</v>
      </c>
      <c r="J243" s="178">
        <v>6044</v>
      </c>
      <c r="K243" s="173">
        <v>274</v>
      </c>
      <c r="L243" s="174">
        <f t="shared" si="10"/>
        <v>22.1</v>
      </c>
      <c r="M243" s="173">
        <v>12</v>
      </c>
      <c r="N243" s="165">
        <f t="shared" si="11"/>
        <v>16010.558069381599</v>
      </c>
      <c r="O243" s="175"/>
      <c r="P243" s="176"/>
      <c r="Q243" s="235"/>
      <c r="R243" s="72"/>
      <c r="S243" s="234"/>
      <c r="T243" s="227"/>
      <c r="U243" s="72"/>
      <c r="V243" s="242"/>
      <c r="W243" s="235"/>
      <c r="X243" s="72"/>
      <c r="Y243" s="234"/>
      <c r="Z243" s="247"/>
      <c r="AA243" s="124"/>
    </row>
    <row r="244" spans="1:27" ht="27" customHeight="1" x14ac:dyDescent="0.15">
      <c r="A244" s="154"/>
      <c r="B244" s="169" t="s">
        <v>692</v>
      </c>
      <c r="C244" s="170">
        <v>240</v>
      </c>
      <c r="D244" s="46">
        <v>6</v>
      </c>
      <c r="E244" s="145">
        <v>4420005007366</v>
      </c>
      <c r="F244" s="188" t="s">
        <v>421</v>
      </c>
      <c r="G244" s="183" t="s">
        <v>660</v>
      </c>
      <c r="H244" s="173">
        <v>20</v>
      </c>
      <c r="I244" s="177">
        <v>5380904</v>
      </c>
      <c r="J244" s="178">
        <v>4655</v>
      </c>
      <c r="K244" s="173">
        <v>293</v>
      </c>
      <c r="L244" s="174">
        <f t="shared" si="10"/>
        <v>15.9</v>
      </c>
      <c r="M244" s="173">
        <v>12</v>
      </c>
      <c r="N244" s="165">
        <f t="shared" si="11"/>
        <v>28201.802935010481</v>
      </c>
      <c r="O244" s="175"/>
      <c r="P244" s="176"/>
      <c r="Q244" s="233"/>
      <c r="R244" s="71"/>
      <c r="S244" s="234"/>
      <c r="T244" s="226"/>
      <c r="U244" s="71"/>
      <c r="V244" s="242"/>
      <c r="W244" s="233"/>
      <c r="X244" s="71"/>
      <c r="Y244" s="234"/>
      <c r="Z244" s="248"/>
      <c r="AA244" s="124"/>
    </row>
    <row r="245" spans="1:27" ht="27" customHeight="1" x14ac:dyDescent="0.15">
      <c r="A245" s="154"/>
      <c r="B245" s="169" t="s">
        <v>692</v>
      </c>
      <c r="C245" s="170">
        <v>241</v>
      </c>
      <c r="D245" s="257">
        <v>5</v>
      </c>
      <c r="E245" s="171">
        <v>2420005003292</v>
      </c>
      <c r="F245" s="169" t="s">
        <v>422</v>
      </c>
      <c r="G245" s="183" t="s">
        <v>661</v>
      </c>
      <c r="H245" s="173">
        <v>40</v>
      </c>
      <c r="I245" s="177">
        <v>3789600</v>
      </c>
      <c r="J245" s="178">
        <v>8910</v>
      </c>
      <c r="K245" s="173">
        <v>255</v>
      </c>
      <c r="L245" s="174">
        <f t="shared" si="10"/>
        <v>35</v>
      </c>
      <c r="M245" s="161">
        <v>12</v>
      </c>
      <c r="N245" s="165">
        <f t="shared" si="11"/>
        <v>9022.8571428571431</v>
      </c>
      <c r="O245" s="175"/>
      <c r="P245" s="176"/>
      <c r="Q245" s="235" t="s">
        <v>204</v>
      </c>
      <c r="R245" s="72"/>
      <c r="S245" s="234">
        <v>0.01</v>
      </c>
      <c r="T245" s="227" t="s">
        <v>204</v>
      </c>
      <c r="U245" s="72"/>
      <c r="V245" s="242">
        <v>0.04</v>
      </c>
      <c r="W245" s="235"/>
      <c r="X245" s="72"/>
      <c r="Y245" s="234"/>
      <c r="Z245" s="247"/>
      <c r="AA245" s="124"/>
    </row>
    <row r="246" spans="1:27" ht="27" customHeight="1" x14ac:dyDescent="0.15">
      <c r="A246" s="154"/>
      <c r="B246" s="169" t="s">
        <v>692</v>
      </c>
      <c r="C246" s="170">
        <v>242</v>
      </c>
      <c r="D246" s="257">
        <v>2</v>
      </c>
      <c r="E246" s="171">
        <v>7420005003271</v>
      </c>
      <c r="F246" s="169" t="s">
        <v>423</v>
      </c>
      <c r="G246" s="183" t="s">
        <v>662</v>
      </c>
      <c r="H246" s="173">
        <v>20</v>
      </c>
      <c r="I246" s="177">
        <v>5302261</v>
      </c>
      <c r="J246" s="178">
        <v>3540</v>
      </c>
      <c r="K246" s="173">
        <v>265</v>
      </c>
      <c r="L246" s="174">
        <f t="shared" si="10"/>
        <v>13.4</v>
      </c>
      <c r="M246" s="161">
        <v>12</v>
      </c>
      <c r="N246" s="165">
        <f t="shared" si="11"/>
        <v>32974.259950248757</v>
      </c>
      <c r="O246" s="175"/>
      <c r="P246" s="176"/>
      <c r="Q246" s="233"/>
      <c r="R246" s="71"/>
      <c r="S246" s="234"/>
      <c r="T246" s="226"/>
      <c r="U246" s="71"/>
      <c r="V246" s="242"/>
      <c r="W246" s="233"/>
      <c r="X246" s="71"/>
      <c r="Y246" s="234"/>
      <c r="Z246" s="248"/>
      <c r="AA246" s="124"/>
    </row>
    <row r="247" spans="1:27" ht="27" customHeight="1" x14ac:dyDescent="0.15">
      <c r="A247" s="154"/>
      <c r="B247" s="169" t="s">
        <v>692</v>
      </c>
      <c r="C247" s="170">
        <v>243</v>
      </c>
      <c r="D247" s="257">
        <v>2</v>
      </c>
      <c r="E247" s="171">
        <v>1420005002931</v>
      </c>
      <c r="F247" s="169" t="s">
        <v>424</v>
      </c>
      <c r="G247" s="183" t="s">
        <v>663</v>
      </c>
      <c r="H247" s="173">
        <v>17</v>
      </c>
      <c r="I247" s="177">
        <v>2558340</v>
      </c>
      <c r="J247" s="178">
        <v>2419</v>
      </c>
      <c r="K247" s="173">
        <v>244</v>
      </c>
      <c r="L247" s="174">
        <f t="shared" si="10"/>
        <v>10</v>
      </c>
      <c r="M247" s="161">
        <v>12</v>
      </c>
      <c r="N247" s="165">
        <f t="shared" si="11"/>
        <v>21319.5</v>
      </c>
      <c r="O247" s="175"/>
      <c r="P247" s="176"/>
      <c r="Q247" s="235"/>
      <c r="R247" s="72"/>
      <c r="S247" s="234"/>
      <c r="T247" s="227"/>
      <c r="U247" s="72"/>
      <c r="V247" s="242"/>
      <c r="W247" s="235"/>
      <c r="X247" s="72"/>
      <c r="Y247" s="234"/>
      <c r="Z247" s="247"/>
      <c r="AA247" s="124"/>
    </row>
    <row r="248" spans="1:27" ht="27" customHeight="1" x14ac:dyDescent="0.15">
      <c r="A248" s="154"/>
      <c r="B248" s="169" t="s">
        <v>692</v>
      </c>
      <c r="C248" s="170">
        <v>244</v>
      </c>
      <c r="D248" s="257">
        <v>3</v>
      </c>
      <c r="E248" s="171">
        <v>2420005002765</v>
      </c>
      <c r="F248" s="169" t="s">
        <v>185</v>
      </c>
      <c r="G248" s="183" t="s">
        <v>664</v>
      </c>
      <c r="H248" s="173">
        <v>40</v>
      </c>
      <c r="I248" s="177">
        <v>13552790</v>
      </c>
      <c r="J248" s="178">
        <v>7084</v>
      </c>
      <c r="K248" s="173">
        <v>365</v>
      </c>
      <c r="L248" s="174">
        <f t="shared" si="10"/>
        <v>19.5</v>
      </c>
      <c r="M248" s="161">
        <v>12</v>
      </c>
      <c r="N248" s="165">
        <f t="shared" si="11"/>
        <v>57917.905982905977</v>
      </c>
      <c r="O248" s="175"/>
      <c r="P248" s="176"/>
      <c r="Q248" s="233"/>
      <c r="R248" s="71"/>
      <c r="S248" s="234"/>
      <c r="T248" s="226"/>
      <c r="U248" s="71"/>
      <c r="V248" s="242"/>
      <c r="W248" s="233"/>
      <c r="X248" s="71"/>
      <c r="Y248" s="234"/>
      <c r="Z248" s="248"/>
      <c r="AA248" s="124"/>
    </row>
    <row r="249" spans="1:27" ht="27" customHeight="1" x14ac:dyDescent="0.15">
      <c r="A249" s="154"/>
      <c r="B249" s="169" t="s">
        <v>692</v>
      </c>
      <c r="C249" s="170">
        <v>245</v>
      </c>
      <c r="D249" s="257">
        <v>2</v>
      </c>
      <c r="E249" s="171">
        <v>3420005003267</v>
      </c>
      <c r="F249" s="169" t="s">
        <v>425</v>
      </c>
      <c r="G249" s="183" t="s">
        <v>665</v>
      </c>
      <c r="H249" s="173">
        <v>20</v>
      </c>
      <c r="I249" s="177">
        <v>329103</v>
      </c>
      <c r="J249" s="178">
        <v>1658</v>
      </c>
      <c r="K249" s="173">
        <v>239</v>
      </c>
      <c r="L249" s="174">
        <f t="shared" si="10"/>
        <v>7</v>
      </c>
      <c r="M249" s="161">
        <v>12</v>
      </c>
      <c r="N249" s="165">
        <f t="shared" si="11"/>
        <v>3917.8928571428569</v>
      </c>
      <c r="O249" s="175"/>
      <c r="P249" s="176"/>
      <c r="Q249" s="235"/>
      <c r="R249" s="72"/>
      <c r="S249" s="234"/>
      <c r="T249" s="227"/>
      <c r="U249" s="72"/>
      <c r="V249" s="242"/>
      <c r="W249" s="235"/>
      <c r="X249" s="72"/>
      <c r="Y249" s="234"/>
      <c r="Z249" s="247"/>
      <c r="AA249" s="124"/>
    </row>
    <row r="250" spans="1:27" ht="27" customHeight="1" x14ac:dyDescent="0.15">
      <c r="A250" s="154"/>
      <c r="B250" s="169" t="s">
        <v>692</v>
      </c>
      <c r="C250" s="170">
        <v>246</v>
      </c>
      <c r="D250" s="257">
        <v>2</v>
      </c>
      <c r="E250" s="171">
        <v>6420005002943</v>
      </c>
      <c r="F250" s="169" t="s">
        <v>426</v>
      </c>
      <c r="G250" s="183" t="s">
        <v>666</v>
      </c>
      <c r="H250" s="173">
        <v>15</v>
      </c>
      <c r="I250" s="177">
        <v>2380300</v>
      </c>
      <c r="J250" s="178">
        <v>3174</v>
      </c>
      <c r="K250" s="173">
        <v>269</v>
      </c>
      <c r="L250" s="174">
        <f t="shared" si="10"/>
        <v>11.799999999999999</v>
      </c>
      <c r="M250" s="161">
        <v>12</v>
      </c>
      <c r="N250" s="165">
        <f t="shared" si="11"/>
        <v>16810.028248587572</v>
      </c>
      <c r="O250" s="175"/>
      <c r="P250" s="176"/>
      <c r="Q250" s="233"/>
      <c r="R250" s="71"/>
      <c r="S250" s="236"/>
      <c r="T250" s="226"/>
      <c r="U250" s="71"/>
      <c r="V250" s="243"/>
      <c r="W250" s="233"/>
      <c r="X250" s="71"/>
      <c r="Y250" s="236"/>
      <c r="Z250" s="248"/>
      <c r="AA250" s="124"/>
    </row>
    <row r="251" spans="1:27" ht="27" customHeight="1" x14ac:dyDescent="0.15">
      <c r="A251" s="154"/>
      <c r="B251" s="169" t="s">
        <v>692</v>
      </c>
      <c r="C251" s="170">
        <v>247</v>
      </c>
      <c r="D251" s="257">
        <v>5</v>
      </c>
      <c r="E251" s="171">
        <v>8420005003295</v>
      </c>
      <c r="F251" s="169" t="s">
        <v>427</v>
      </c>
      <c r="G251" s="183" t="s">
        <v>667</v>
      </c>
      <c r="H251" s="173">
        <v>20</v>
      </c>
      <c r="I251" s="177">
        <v>1312065</v>
      </c>
      <c r="J251" s="178">
        <v>2491</v>
      </c>
      <c r="K251" s="173">
        <v>269</v>
      </c>
      <c r="L251" s="174">
        <f t="shared" si="10"/>
        <v>9.2999999999999989</v>
      </c>
      <c r="M251" s="161">
        <v>12</v>
      </c>
      <c r="N251" s="165">
        <f t="shared" si="11"/>
        <v>11756.85483870968</v>
      </c>
      <c r="O251" s="175"/>
      <c r="P251" s="176"/>
      <c r="Q251" s="235"/>
      <c r="R251" s="72"/>
      <c r="S251" s="234"/>
      <c r="T251" s="227"/>
      <c r="U251" s="72"/>
      <c r="V251" s="242"/>
      <c r="W251" s="235"/>
      <c r="X251" s="72"/>
      <c r="Y251" s="234"/>
      <c r="Z251" s="247"/>
      <c r="AA251" s="124"/>
    </row>
    <row r="252" spans="1:27" ht="27" customHeight="1" x14ac:dyDescent="0.15">
      <c r="A252" s="154"/>
      <c r="B252" s="169" t="s">
        <v>692</v>
      </c>
      <c r="C252" s="170">
        <v>248</v>
      </c>
      <c r="D252" s="257">
        <v>6</v>
      </c>
      <c r="E252" s="171">
        <v>8420005007255</v>
      </c>
      <c r="F252" s="169" t="s">
        <v>189</v>
      </c>
      <c r="G252" s="183" t="s">
        <v>190</v>
      </c>
      <c r="H252" s="173">
        <v>10</v>
      </c>
      <c r="I252" s="177">
        <v>536254</v>
      </c>
      <c r="J252" s="178">
        <v>888</v>
      </c>
      <c r="K252" s="173">
        <v>264</v>
      </c>
      <c r="L252" s="174">
        <f t="shared" si="10"/>
        <v>3.4</v>
      </c>
      <c r="M252" s="161">
        <v>12</v>
      </c>
      <c r="N252" s="165">
        <f t="shared" si="11"/>
        <v>13143.480392156862</v>
      </c>
      <c r="O252" s="175"/>
      <c r="P252" s="176"/>
      <c r="Q252" s="233"/>
      <c r="R252" s="71"/>
      <c r="S252" s="234"/>
      <c r="T252" s="226"/>
      <c r="U252" s="71"/>
      <c r="V252" s="242"/>
      <c r="W252" s="233"/>
      <c r="X252" s="71"/>
      <c r="Y252" s="234"/>
      <c r="Z252" s="248"/>
      <c r="AA252" s="124"/>
    </row>
    <row r="253" spans="1:27" ht="27" customHeight="1" x14ac:dyDescent="0.15">
      <c r="A253" s="154"/>
      <c r="B253" s="169" t="s">
        <v>692</v>
      </c>
      <c r="C253" s="170">
        <v>249</v>
      </c>
      <c r="D253" s="257">
        <v>6</v>
      </c>
      <c r="E253" s="171">
        <v>2420005007599</v>
      </c>
      <c r="F253" s="188" t="s">
        <v>428</v>
      </c>
      <c r="G253" s="183" t="s">
        <v>668</v>
      </c>
      <c r="H253" s="173">
        <v>20</v>
      </c>
      <c r="I253" s="177">
        <v>3633617</v>
      </c>
      <c r="J253" s="178">
        <v>4191</v>
      </c>
      <c r="K253" s="173">
        <v>266</v>
      </c>
      <c r="L253" s="174">
        <f t="shared" si="10"/>
        <v>15.799999999999999</v>
      </c>
      <c r="M253" s="161">
        <v>12</v>
      </c>
      <c r="N253" s="165">
        <f t="shared" si="11"/>
        <v>19164.646624472574</v>
      </c>
      <c r="O253" s="175"/>
      <c r="P253" s="176"/>
      <c r="Q253" s="235"/>
      <c r="R253" s="72"/>
      <c r="S253" s="234"/>
      <c r="T253" s="227"/>
      <c r="U253" s="72"/>
      <c r="V253" s="242"/>
      <c r="W253" s="235"/>
      <c r="X253" s="72"/>
      <c r="Y253" s="234"/>
      <c r="Z253" s="247"/>
      <c r="AA253" s="124"/>
    </row>
    <row r="254" spans="1:27" ht="27" customHeight="1" x14ac:dyDescent="0.15">
      <c r="A254" s="154"/>
      <c r="B254" s="169" t="s">
        <v>692</v>
      </c>
      <c r="C254" s="170">
        <v>250</v>
      </c>
      <c r="D254" s="257">
        <v>4</v>
      </c>
      <c r="E254" s="171">
        <v>6420001016484</v>
      </c>
      <c r="F254" s="188" t="s">
        <v>429</v>
      </c>
      <c r="G254" s="183" t="s">
        <v>669</v>
      </c>
      <c r="H254" s="173">
        <v>20</v>
      </c>
      <c r="I254" s="177">
        <v>5891410</v>
      </c>
      <c r="J254" s="178">
        <v>7885</v>
      </c>
      <c r="K254" s="173">
        <v>269</v>
      </c>
      <c r="L254" s="174">
        <f t="shared" si="10"/>
        <v>29.400000000000002</v>
      </c>
      <c r="M254" s="161">
        <v>12</v>
      </c>
      <c r="N254" s="165">
        <f t="shared" si="11"/>
        <v>16699.007936507936</v>
      </c>
      <c r="O254" s="175"/>
      <c r="P254" s="176"/>
      <c r="Q254" s="233" t="s">
        <v>204</v>
      </c>
      <c r="R254" s="71"/>
      <c r="S254" s="234">
        <v>6.2799999999999995E-2</v>
      </c>
      <c r="T254" s="226"/>
      <c r="U254" s="71"/>
      <c r="V254" s="242"/>
      <c r="W254" s="233"/>
      <c r="X254" s="71"/>
      <c r="Y254" s="234"/>
      <c r="Z254" s="248"/>
      <c r="AA254" s="124"/>
    </row>
    <row r="255" spans="1:27" ht="27" customHeight="1" x14ac:dyDescent="0.15">
      <c r="A255" s="154"/>
      <c r="B255" s="169" t="s">
        <v>692</v>
      </c>
      <c r="C255" s="170">
        <v>251</v>
      </c>
      <c r="D255" s="257">
        <v>5</v>
      </c>
      <c r="E255" s="171">
        <v>5420005003455</v>
      </c>
      <c r="F255" s="188" t="s">
        <v>430</v>
      </c>
      <c r="G255" s="183" t="s">
        <v>670</v>
      </c>
      <c r="H255" s="173">
        <v>20</v>
      </c>
      <c r="I255" s="177">
        <v>3574265</v>
      </c>
      <c r="J255" s="178">
        <v>2219</v>
      </c>
      <c r="K255" s="173">
        <v>269</v>
      </c>
      <c r="L255" s="174">
        <f t="shared" si="10"/>
        <v>8.2999999999999989</v>
      </c>
      <c r="M255" s="161">
        <v>12</v>
      </c>
      <c r="N255" s="165">
        <f t="shared" si="11"/>
        <v>35886.194779116471</v>
      </c>
      <c r="O255" s="175"/>
      <c r="P255" s="176"/>
      <c r="Q255" s="235"/>
      <c r="R255" s="72"/>
      <c r="S255" s="234"/>
      <c r="T255" s="227"/>
      <c r="U255" s="72"/>
      <c r="V255" s="242"/>
      <c r="W255" s="235"/>
      <c r="X255" s="72"/>
      <c r="Y255" s="234"/>
      <c r="Z255" s="247"/>
      <c r="AA255" s="124"/>
    </row>
    <row r="256" spans="1:27" ht="27" customHeight="1" x14ac:dyDescent="0.15">
      <c r="A256" s="154"/>
      <c r="B256" s="169" t="s">
        <v>692</v>
      </c>
      <c r="C256" s="170">
        <v>252</v>
      </c>
      <c r="D256" s="257">
        <v>5</v>
      </c>
      <c r="E256" s="171">
        <v>4420005003472</v>
      </c>
      <c r="F256" s="188" t="s">
        <v>172</v>
      </c>
      <c r="G256" s="183" t="s">
        <v>173</v>
      </c>
      <c r="H256" s="173">
        <v>10</v>
      </c>
      <c r="I256" s="177">
        <v>2403315</v>
      </c>
      <c r="J256" s="178">
        <v>2843</v>
      </c>
      <c r="K256" s="173">
        <v>290</v>
      </c>
      <c r="L256" s="174">
        <f t="shared" si="10"/>
        <v>9.9</v>
      </c>
      <c r="M256" s="161">
        <v>12</v>
      </c>
      <c r="N256" s="165">
        <f t="shared" si="11"/>
        <v>20229.924242424244</v>
      </c>
      <c r="O256" s="175"/>
      <c r="P256" s="176"/>
      <c r="Q256" s="233"/>
      <c r="R256" s="71"/>
      <c r="S256" s="234"/>
      <c r="T256" s="226"/>
      <c r="U256" s="71"/>
      <c r="V256" s="242"/>
      <c r="W256" s="233"/>
      <c r="X256" s="71"/>
      <c r="Y256" s="234"/>
      <c r="Z256" s="248" t="s">
        <v>204</v>
      </c>
      <c r="AA256" s="124">
        <v>0.154</v>
      </c>
    </row>
    <row r="257" spans="1:27" ht="27" customHeight="1" x14ac:dyDescent="0.15">
      <c r="A257" s="154"/>
      <c r="B257" s="169" t="s">
        <v>692</v>
      </c>
      <c r="C257" s="170">
        <v>253</v>
      </c>
      <c r="D257" s="257">
        <v>2</v>
      </c>
      <c r="E257" s="171">
        <v>9420005002940</v>
      </c>
      <c r="F257" s="188" t="s">
        <v>431</v>
      </c>
      <c r="G257" s="183" t="s">
        <v>671</v>
      </c>
      <c r="H257" s="173">
        <v>20</v>
      </c>
      <c r="I257" s="177">
        <v>3980070</v>
      </c>
      <c r="J257" s="178">
        <v>4158</v>
      </c>
      <c r="K257" s="173">
        <v>268</v>
      </c>
      <c r="L257" s="174">
        <f t="shared" si="10"/>
        <v>15.6</v>
      </c>
      <c r="M257" s="161">
        <v>12</v>
      </c>
      <c r="N257" s="165">
        <f t="shared" si="11"/>
        <v>21261.057692307691</v>
      </c>
      <c r="O257" s="175"/>
      <c r="P257" s="176"/>
      <c r="Q257" s="235" t="s">
        <v>204</v>
      </c>
      <c r="R257" s="72"/>
      <c r="S257" s="234">
        <v>0.18629999999999999</v>
      </c>
      <c r="T257" s="227"/>
      <c r="U257" s="72"/>
      <c r="V257" s="242"/>
      <c r="W257" s="235"/>
      <c r="X257" s="72"/>
      <c r="Y257" s="234"/>
      <c r="Z257" s="247"/>
      <c r="AA257" s="124"/>
    </row>
    <row r="258" spans="1:27" ht="27" customHeight="1" x14ac:dyDescent="0.15">
      <c r="A258" s="154"/>
      <c r="B258" s="169" t="s">
        <v>692</v>
      </c>
      <c r="C258" s="170">
        <v>254</v>
      </c>
      <c r="D258" s="257">
        <v>5</v>
      </c>
      <c r="E258" s="171">
        <v>1420005007121</v>
      </c>
      <c r="F258" s="188" t="s">
        <v>195</v>
      </c>
      <c r="G258" s="183" t="s">
        <v>196</v>
      </c>
      <c r="H258" s="173">
        <v>10</v>
      </c>
      <c r="I258" s="177">
        <v>3507899</v>
      </c>
      <c r="J258" s="178">
        <v>2369</v>
      </c>
      <c r="K258" s="173">
        <v>308</v>
      </c>
      <c r="L258" s="174">
        <f t="shared" si="10"/>
        <v>7.6999999999999993</v>
      </c>
      <c r="M258" s="161">
        <v>12</v>
      </c>
      <c r="N258" s="165">
        <f t="shared" si="11"/>
        <v>37964.274891774898</v>
      </c>
      <c r="O258" s="175"/>
      <c r="P258" s="176"/>
      <c r="Q258" s="233" t="s">
        <v>204</v>
      </c>
      <c r="R258" s="71"/>
      <c r="S258" s="234">
        <v>0.13300000000000001</v>
      </c>
      <c r="T258" s="226"/>
      <c r="U258" s="71"/>
      <c r="V258" s="242"/>
      <c r="W258" s="233"/>
      <c r="X258" s="71"/>
      <c r="Y258" s="234">
        <v>0.13100000000000001</v>
      </c>
      <c r="Z258" s="248"/>
      <c r="AA258" s="124"/>
    </row>
    <row r="259" spans="1:27" ht="27" customHeight="1" x14ac:dyDescent="0.15">
      <c r="A259" s="154"/>
      <c r="B259" s="169" t="s">
        <v>692</v>
      </c>
      <c r="C259" s="170">
        <v>255</v>
      </c>
      <c r="D259" s="257">
        <v>5</v>
      </c>
      <c r="E259" s="171">
        <v>6420005007777</v>
      </c>
      <c r="F259" s="188" t="s">
        <v>432</v>
      </c>
      <c r="G259" s="183" t="s">
        <v>672</v>
      </c>
      <c r="H259" s="173">
        <v>20</v>
      </c>
      <c r="I259" s="177">
        <v>4919200</v>
      </c>
      <c r="J259" s="178">
        <v>6149</v>
      </c>
      <c r="K259" s="173">
        <v>269</v>
      </c>
      <c r="L259" s="174">
        <f t="shared" si="10"/>
        <v>22.900000000000002</v>
      </c>
      <c r="M259" s="161">
        <v>12</v>
      </c>
      <c r="N259" s="165">
        <f t="shared" si="11"/>
        <v>17901.018922852982</v>
      </c>
      <c r="O259" s="175"/>
      <c r="P259" s="176"/>
      <c r="Q259" s="235"/>
      <c r="R259" s="72"/>
      <c r="S259" s="234"/>
      <c r="T259" s="227"/>
      <c r="U259" s="72"/>
      <c r="V259" s="242"/>
      <c r="W259" s="235"/>
      <c r="X259" s="72"/>
      <c r="Y259" s="234"/>
      <c r="Z259" s="247" t="s">
        <v>204</v>
      </c>
      <c r="AA259" s="124">
        <v>0.24</v>
      </c>
    </row>
    <row r="260" spans="1:27" ht="27" customHeight="1" x14ac:dyDescent="0.15">
      <c r="A260" s="154"/>
      <c r="B260" s="169" t="s">
        <v>692</v>
      </c>
      <c r="C260" s="170">
        <v>256</v>
      </c>
      <c r="D260" s="257">
        <v>4</v>
      </c>
      <c r="E260" s="171">
        <v>8420003001854</v>
      </c>
      <c r="F260" s="188" t="s">
        <v>433</v>
      </c>
      <c r="G260" s="183" t="s">
        <v>673</v>
      </c>
      <c r="H260" s="173">
        <v>20</v>
      </c>
      <c r="I260" s="177">
        <v>2120807</v>
      </c>
      <c r="J260" s="178">
        <v>2341</v>
      </c>
      <c r="K260" s="173">
        <v>269</v>
      </c>
      <c r="L260" s="174">
        <f t="shared" si="10"/>
        <v>8.7999999999999989</v>
      </c>
      <c r="M260" s="161">
        <v>12</v>
      </c>
      <c r="N260" s="165">
        <f t="shared" si="11"/>
        <v>20083.399621212124</v>
      </c>
      <c r="O260" s="175"/>
      <c r="P260" s="176"/>
      <c r="Q260" s="233"/>
      <c r="R260" s="71"/>
      <c r="S260" s="234"/>
      <c r="T260" s="226"/>
      <c r="U260" s="71"/>
      <c r="V260" s="242"/>
      <c r="W260" s="233"/>
      <c r="X260" s="71"/>
      <c r="Y260" s="234"/>
      <c r="Z260" s="248"/>
      <c r="AA260" s="124"/>
    </row>
    <row r="261" spans="1:27" ht="27" customHeight="1" x14ac:dyDescent="0.15">
      <c r="A261" s="154"/>
      <c r="B261" s="169" t="s">
        <v>692</v>
      </c>
      <c r="C261" s="170">
        <v>257</v>
      </c>
      <c r="D261" s="257">
        <v>2</v>
      </c>
      <c r="E261" s="171">
        <v>6420005002910</v>
      </c>
      <c r="F261" s="188" t="s">
        <v>434</v>
      </c>
      <c r="G261" s="183" t="s">
        <v>674</v>
      </c>
      <c r="H261" s="173">
        <v>20</v>
      </c>
      <c r="I261" s="177">
        <v>419350</v>
      </c>
      <c r="J261" s="178">
        <v>1731</v>
      </c>
      <c r="K261" s="173">
        <v>260</v>
      </c>
      <c r="L261" s="174">
        <f t="shared" si="10"/>
        <v>6.6999999999999993</v>
      </c>
      <c r="M261" s="161">
        <v>12</v>
      </c>
      <c r="N261" s="165">
        <f t="shared" si="11"/>
        <v>5215.7960199004983</v>
      </c>
      <c r="O261" s="175"/>
      <c r="P261" s="176"/>
      <c r="Q261" s="235"/>
      <c r="R261" s="72"/>
      <c r="S261" s="234"/>
      <c r="T261" s="227"/>
      <c r="U261" s="72"/>
      <c r="V261" s="242"/>
      <c r="W261" s="235"/>
      <c r="X261" s="72"/>
      <c r="Y261" s="234"/>
      <c r="Z261" s="247" t="s">
        <v>204</v>
      </c>
      <c r="AA261" s="124">
        <v>0.1</v>
      </c>
    </row>
    <row r="262" spans="1:27" ht="27" customHeight="1" x14ac:dyDescent="0.15">
      <c r="A262" s="154"/>
      <c r="B262" s="169" t="s">
        <v>692</v>
      </c>
      <c r="C262" s="170">
        <v>258</v>
      </c>
      <c r="D262" s="257">
        <v>5</v>
      </c>
      <c r="E262" s="171">
        <v>8420005005498</v>
      </c>
      <c r="F262" s="188" t="s">
        <v>201</v>
      </c>
      <c r="G262" s="183" t="s">
        <v>202</v>
      </c>
      <c r="H262" s="173">
        <v>10</v>
      </c>
      <c r="I262" s="177">
        <v>5704035</v>
      </c>
      <c r="J262" s="178">
        <v>2020</v>
      </c>
      <c r="K262" s="173">
        <v>269</v>
      </c>
      <c r="L262" s="174">
        <f t="shared" si="10"/>
        <v>7.6</v>
      </c>
      <c r="M262" s="161">
        <v>12</v>
      </c>
      <c r="N262" s="165">
        <f t="shared" si="11"/>
        <v>62544.243421052633</v>
      </c>
      <c r="O262" s="175"/>
      <c r="P262" s="176"/>
      <c r="Q262" s="233"/>
      <c r="R262" s="71"/>
      <c r="S262" s="234"/>
      <c r="T262" s="226"/>
      <c r="U262" s="71"/>
      <c r="V262" s="242"/>
      <c r="W262" s="233"/>
      <c r="X262" s="71"/>
      <c r="Y262" s="234"/>
      <c r="Z262" s="248"/>
      <c r="AA262" s="124"/>
    </row>
    <row r="263" spans="1:27" ht="27" customHeight="1" x14ac:dyDescent="0.15">
      <c r="A263" s="154"/>
      <c r="B263" s="169" t="s">
        <v>692</v>
      </c>
      <c r="C263" s="170">
        <v>259</v>
      </c>
      <c r="D263" s="257">
        <v>4</v>
      </c>
      <c r="E263" s="171">
        <v>8420003000550</v>
      </c>
      <c r="F263" s="188" t="s">
        <v>420</v>
      </c>
      <c r="G263" s="183" t="s">
        <v>675</v>
      </c>
      <c r="H263" s="173">
        <v>20</v>
      </c>
      <c r="I263" s="177">
        <v>3367250</v>
      </c>
      <c r="J263" s="178">
        <v>3398</v>
      </c>
      <c r="K263" s="173">
        <v>268</v>
      </c>
      <c r="L263" s="174">
        <f t="shared" si="10"/>
        <v>12.7</v>
      </c>
      <c r="M263" s="161">
        <v>12</v>
      </c>
      <c r="N263" s="165">
        <f t="shared" si="11"/>
        <v>22094.81627296588</v>
      </c>
      <c r="O263" s="175"/>
      <c r="P263" s="176"/>
      <c r="Q263" s="235" t="s">
        <v>204</v>
      </c>
      <c r="R263" s="72" t="s">
        <v>204</v>
      </c>
      <c r="S263" s="234">
        <v>0.23</v>
      </c>
      <c r="T263" s="227"/>
      <c r="U263" s="72"/>
      <c r="V263" s="242"/>
      <c r="W263" s="235"/>
      <c r="X263" s="72"/>
      <c r="Y263" s="234"/>
      <c r="Z263" s="247"/>
      <c r="AA263" s="124"/>
    </row>
    <row r="264" spans="1:27" ht="27" customHeight="1" x14ac:dyDescent="0.15">
      <c r="A264" s="154"/>
      <c r="B264" s="169" t="s">
        <v>692</v>
      </c>
      <c r="C264" s="170">
        <v>260</v>
      </c>
      <c r="D264" s="257">
        <v>4</v>
      </c>
      <c r="E264" s="171">
        <v>1420001014575</v>
      </c>
      <c r="F264" s="188" t="s">
        <v>435</v>
      </c>
      <c r="G264" s="183" t="s">
        <v>676</v>
      </c>
      <c r="H264" s="173">
        <v>20</v>
      </c>
      <c r="I264" s="177">
        <v>6316648</v>
      </c>
      <c r="J264" s="178">
        <v>3383</v>
      </c>
      <c r="K264" s="173">
        <v>269</v>
      </c>
      <c r="L264" s="174">
        <f t="shared" si="10"/>
        <v>12.6</v>
      </c>
      <c r="M264" s="161">
        <v>12</v>
      </c>
      <c r="N264" s="165">
        <f t="shared" si="11"/>
        <v>41776.77248677249</v>
      </c>
      <c r="O264" s="175" t="s">
        <v>204</v>
      </c>
      <c r="P264" s="176"/>
      <c r="Q264" s="233" t="s">
        <v>204</v>
      </c>
      <c r="R264" s="71" t="s">
        <v>204</v>
      </c>
      <c r="S264" s="234">
        <v>0.2374</v>
      </c>
      <c r="T264" s="226"/>
      <c r="U264" s="71"/>
      <c r="V264" s="242"/>
      <c r="W264" s="233"/>
      <c r="X264" s="71"/>
      <c r="Y264" s="234"/>
      <c r="Z264" s="248" t="s">
        <v>204</v>
      </c>
      <c r="AA264" s="124">
        <v>1.18E-2</v>
      </c>
    </row>
    <row r="265" spans="1:27" ht="27" customHeight="1" x14ac:dyDescent="0.15">
      <c r="A265" s="154"/>
      <c r="B265" s="169" t="s">
        <v>692</v>
      </c>
      <c r="C265" s="170">
        <v>261</v>
      </c>
      <c r="D265" s="257">
        <v>4</v>
      </c>
      <c r="E265" s="171">
        <v>8420001016029</v>
      </c>
      <c r="F265" s="188" t="s">
        <v>436</v>
      </c>
      <c r="G265" s="183" t="s">
        <v>677</v>
      </c>
      <c r="H265" s="173">
        <v>20</v>
      </c>
      <c r="I265" s="177">
        <v>6268453</v>
      </c>
      <c r="J265" s="178">
        <v>1568</v>
      </c>
      <c r="K265" s="173">
        <v>241</v>
      </c>
      <c r="L265" s="174">
        <f t="shared" si="10"/>
        <v>6.6</v>
      </c>
      <c r="M265" s="161">
        <v>10</v>
      </c>
      <c r="N265" s="165">
        <f t="shared" si="11"/>
        <v>94976.560606060608</v>
      </c>
      <c r="O265" s="175" t="s">
        <v>204</v>
      </c>
      <c r="P265" s="176"/>
      <c r="Q265" s="233"/>
      <c r="R265" s="71"/>
      <c r="S265" s="234"/>
      <c r="T265" s="226"/>
      <c r="U265" s="71"/>
      <c r="V265" s="242"/>
      <c r="W265" s="233"/>
      <c r="X265" s="71"/>
      <c r="Y265" s="234"/>
      <c r="Z265" s="248"/>
      <c r="AA265" s="124"/>
    </row>
    <row r="266" spans="1:27" ht="27" customHeight="1" x14ac:dyDescent="0.15">
      <c r="A266" s="154"/>
      <c r="B266" s="169" t="s">
        <v>692</v>
      </c>
      <c r="C266" s="170">
        <v>262</v>
      </c>
      <c r="D266" s="257">
        <v>5</v>
      </c>
      <c r="E266" s="171">
        <v>1420005003343</v>
      </c>
      <c r="F266" s="188" t="s">
        <v>437</v>
      </c>
      <c r="G266" s="183" t="s">
        <v>678</v>
      </c>
      <c r="H266" s="173">
        <v>20</v>
      </c>
      <c r="I266" s="177">
        <v>346425</v>
      </c>
      <c r="J266" s="178">
        <v>628</v>
      </c>
      <c r="K266" s="173">
        <v>156</v>
      </c>
      <c r="L266" s="174">
        <f t="shared" si="10"/>
        <v>4.0999999999999996</v>
      </c>
      <c r="M266" s="161">
        <v>7</v>
      </c>
      <c r="N266" s="165">
        <f t="shared" si="11"/>
        <v>12070.557491289201</v>
      </c>
      <c r="O266" s="175" t="s">
        <v>204</v>
      </c>
      <c r="P266" s="176"/>
      <c r="Q266" s="235"/>
      <c r="R266" s="72"/>
      <c r="S266" s="237"/>
      <c r="T266" s="227"/>
      <c r="U266" s="72"/>
      <c r="V266" s="244"/>
      <c r="W266" s="235"/>
      <c r="X266" s="72"/>
      <c r="Y266" s="237"/>
      <c r="Z266" s="249"/>
      <c r="AA266" s="129"/>
    </row>
    <row r="267" spans="1:27" ht="27" customHeight="1" x14ac:dyDescent="0.15">
      <c r="A267" s="154"/>
      <c r="B267" s="169" t="s">
        <v>692</v>
      </c>
      <c r="C267" s="170">
        <v>263</v>
      </c>
      <c r="D267" s="257">
        <v>4</v>
      </c>
      <c r="E267" s="171">
        <v>9420001016696</v>
      </c>
      <c r="F267" s="188" t="s">
        <v>438</v>
      </c>
      <c r="G267" s="183" t="s">
        <v>679</v>
      </c>
      <c r="H267" s="173">
        <v>20</v>
      </c>
      <c r="I267" s="177">
        <v>81125</v>
      </c>
      <c r="J267" s="178">
        <v>119</v>
      </c>
      <c r="K267" s="173">
        <v>66</v>
      </c>
      <c r="L267" s="174">
        <f t="shared" si="10"/>
        <v>1.9000000000000001</v>
      </c>
      <c r="M267" s="161">
        <v>3</v>
      </c>
      <c r="N267" s="165">
        <f t="shared" si="11"/>
        <v>14232.456140350876</v>
      </c>
      <c r="O267" s="175" t="s">
        <v>204</v>
      </c>
      <c r="P267" s="176"/>
      <c r="Q267" s="235"/>
      <c r="R267" s="72"/>
      <c r="S267" s="237"/>
      <c r="T267" s="227"/>
      <c r="U267" s="72"/>
      <c r="V267" s="244"/>
      <c r="W267" s="235"/>
      <c r="X267" s="72"/>
      <c r="Y267" s="237"/>
      <c r="Z267" s="249"/>
      <c r="AA267" s="129"/>
    </row>
    <row r="268" spans="1:27" ht="27" customHeight="1" x14ac:dyDescent="0.15">
      <c r="A268" s="154"/>
      <c r="B268" s="169" t="s">
        <v>692</v>
      </c>
      <c r="C268" s="170">
        <v>264</v>
      </c>
      <c r="D268" s="257">
        <v>4</v>
      </c>
      <c r="E268" s="171">
        <v>7420001018661</v>
      </c>
      <c r="F268" s="188" t="s">
        <v>439</v>
      </c>
      <c r="G268" s="183" t="s">
        <v>680</v>
      </c>
      <c r="H268" s="173">
        <v>20</v>
      </c>
      <c r="I268" s="177">
        <v>556900</v>
      </c>
      <c r="J268" s="178">
        <v>509</v>
      </c>
      <c r="K268" s="173">
        <v>109</v>
      </c>
      <c r="L268" s="174">
        <f t="shared" si="10"/>
        <v>4.6999999999999993</v>
      </c>
      <c r="M268" s="161">
        <v>5</v>
      </c>
      <c r="N268" s="165">
        <f t="shared" si="11"/>
        <v>23697.872340425536</v>
      </c>
      <c r="O268" s="175" t="s">
        <v>204</v>
      </c>
      <c r="P268" s="176"/>
      <c r="Q268" s="235" t="s">
        <v>204</v>
      </c>
      <c r="R268" s="72" t="s">
        <v>204</v>
      </c>
      <c r="S268" s="237">
        <v>0.93799999999999994</v>
      </c>
      <c r="T268" s="227"/>
      <c r="U268" s="72"/>
      <c r="V268" s="244"/>
      <c r="W268" s="235"/>
      <c r="X268" s="72"/>
      <c r="Y268" s="237"/>
      <c r="Z268" s="249"/>
      <c r="AA268" s="129"/>
    </row>
    <row r="269" spans="1:27" ht="27" customHeight="1" x14ac:dyDescent="0.15">
      <c r="A269" s="154"/>
      <c r="B269" s="169" t="s">
        <v>692</v>
      </c>
      <c r="C269" s="170">
        <v>265</v>
      </c>
      <c r="D269" s="257">
        <v>2</v>
      </c>
      <c r="E269" s="171">
        <v>8420005006174</v>
      </c>
      <c r="F269" s="188" t="s">
        <v>440</v>
      </c>
      <c r="G269" s="183" t="s">
        <v>681</v>
      </c>
      <c r="H269" s="173">
        <v>20</v>
      </c>
      <c r="I269" s="177">
        <v>2890325</v>
      </c>
      <c r="J269" s="178">
        <v>4719</v>
      </c>
      <c r="K269" s="173">
        <v>268</v>
      </c>
      <c r="L269" s="174">
        <f t="shared" si="10"/>
        <v>17.700000000000003</v>
      </c>
      <c r="M269" s="161">
        <v>12</v>
      </c>
      <c r="N269" s="165">
        <f t="shared" si="11"/>
        <v>13607.933145009412</v>
      </c>
      <c r="O269" s="175"/>
      <c r="P269" s="176"/>
      <c r="Q269" s="235"/>
      <c r="R269" s="72"/>
      <c r="S269" s="237"/>
      <c r="T269" s="227"/>
      <c r="U269" s="72"/>
      <c r="V269" s="244"/>
      <c r="W269" s="235"/>
      <c r="X269" s="72"/>
      <c r="Y269" s="237"/>
      <c r="Z269" s="249"/>
      <c r="AA269" s="129"/>
    </row>
    <row r="270" spans="1:27" ht="27" customHeight="1" x14ac:dyDescent="0.15">
      <c r="A270" s="154"/>
      <c r="B270" s="169" t="s">
        <v>692</v>
      </c>
      <c r="C270" s="170">
        <v>266</v>
      </c>
      <c r="D270" s="257">
        <v>2</v>
      </c>
      <c r="E270" s="171">
        <v>8420005006174</v>
      </c>
      <c r="F270" s="188" t="s">
        <v>440</v>
      </c>
      <c r="G270" s="183" t="s">
        <v>682</v>
      </c>
      <c r="H270" s="173">
        <v>20</v>
      </c>
      <c r="I270" s="177">
        <v>2895420</v>
      </c>
      <c r="J270" s="178">
        <v>2945</v>
      </c>
      <c r="K270" s="173">
        <v>268</v>
      </c>
      <c r="L270" s="174">
        <f t="shared" si="10"/>
        <v>11</v>
      </c>
      <c r="M270" s="161">
        <v>12</v>
      </c>
      <c r="N270" s="165">
        <f t="shared" si="11"/>
        <v>21935</v>
      </c>
      <c r="O270" s="175"/>
      <c r="P270" s="176"/>
      <c r="Q270" s="233" t="s">
        <v>204</v>
      </c>
      <c r="R270" s="71"/>
      <c r="S270" s="234">
        <v>0.2</v>
      </c>
      <c r="T270" s="226" t="s">
        <v>204</v>
      </c>
      <c r="U270" s="71"/>
      <c r="V270" s="242">
        <v>0.2</v>
      </c>
      <c r="W270" s="233"/>
      <c r="X270" s="71"/>
      <c r="Y270" s="234"/>
      <c r="Z270" s="248"/>
      <c r="AA270" s="124"/>
    </row>
    <row r="271" spans="1:27" ht="27" customHeight="1" x14ac:dyDescent="0.15">
      <c r="A271" s="154"/>
      <c r="B271" s="169" t="s">
        <v>692</v>
      </c>
      <c r="C271" s="170">
        <v>267</v>
      </c>
      <c r="D271" s="257">
        <v>2</v>
      </c>
      <c r="E271" s="171">
        <v>8420005006174</v>
      </c>
      <c r="F271" s="169" t="s">
        <v>440</v>
      </c>
      <c r="G271" s="180" t="s">
        <v>683</v>
      </c>
      <c r="H271" s="173">
        <v>20</v>
      </c>
      <c r="I271" s="177">
        <v>1097100</v>
      </c>
      <c r="J271" s="178">
        <v>2920</v>
      </c>
      <c r="K271" s="173">
        <v>268</v>
      </c>
      <c r="L271" s="174">
        <f>ROUNDUP(J271/K271,1)</f>
        <v>10.9</v>
      </c>
      <c r="M271" s="161">
        <v>12</v>
      </c>
      <c r="N271" s="165">
        <f>IF(AND(I271&gt;0,L271&gt;0,M271&gt;0),I271/L271/M271,0)</f>
        <v>8387.6146788990827</v>
      </c>
      <c r="O271" s="175"/>
      <c r="P271" s="189"/>
      <c r="Q271" s="235"/>
      <c r="R271" s="72"/>
      <c r="S271" s="234"/>
      <c r="T271" s="227"/>
      <c r="U271" s="72"/>
      <c r="V271" s="242"/>
      <c r="W271" s="235"/>
      <c r="X271" s="72"/>
      <c r="Y271" s="234"/>
      <c r="Z271" s="247"/>
      <c r="AA271" s="124"/>
    </row>
    <row r="272" spans="1:27" ht="27" customHeight="1" x14ac:dyDescent="0.15">
      <c r="A272" s="154"/>
      <c r="B272" s="169" t="s">
        <v>692</v>
      </c>
      <c r="C272" s="170">
        <v>268</v>
      </c>
      <c r="D272" s="257">
        <v>4</v>
      </c>
      <c r="E272" s="171">
        <v>4420001014580</v>
      </c>
      <c r="F272" s="169" t="s">
        <v>407</v>
      </c>
      <c r="G272" s="180" t="s">
        <v>684</v>
      </c>
      <c r="H272" s="173">
        <v>20</v>
      </c>
      <c r="I272" s="177">
        <v>669270</v>
      </c>
      <c r="J272" s="178">
        <v>831</v>
      </c>
      <c r="K272" s="173">
        <v>128</v>
      </c>
      <c r="L272" s="174">
        <f>ROUNDUP(J272/K272,1)</f>
        <v>6.5</v>
      </c>
      <c r="M272" s="161">
        <v>6</v>
      </c>
      <c r="N272" s="165">
        <f>IF(AND(I272&gt;0,L272&gt;0,M272&gt;0),I272/L272/M272,0)</f>
        <v>17160.76923076923</v>
      </c>
      <c r="O272" s="175"/>
      <c r="P272" s="189"/>
      <c r="Q272" s="233"/>
      <c r="R272" s="71"/>
      <c r="S272" s="234"/>
      <c r="T272" s="226"/>
      <c r="U272" s="71"/>
      <c r="V272" s="242"/>
      <c r="W272" s="233"/>
      <c r="X272" s="71"/>
      <c r="Y272" s="234"/>
      <c r="Z272" s="248" t="s">
        <v>204</v>
      </c>
      <c r="AA272" s="124">
        <v>0.23400000000000001</v>
      </c>
    </row>
    <row r="273" spans="1:27" ht="27" customHeight="1" x14ac:dyDescent="0.15">
      <c r="A273" s="154"/>
      <c r="B273" s="169" t="s">
        <v>692</v>
      </c>
      <c r="C273" s="170">
        <v>269</v>
      </c>
      <c r="D273" s="257">
        <v>4</v>
      </c>
      <c r="E273" s="145">
        <v>5420002018043</v>
      </c>
      <c r="F273" s="188" t="s">
        <v>441</v>
      </c>
      <c r="G273" s="183" t="s">
        <v>685</v>
      </c>
      <c r="H273" s="173">
        <v>20</v>
      </c>
      <c r="I273" s="177">
        <v>311650</v>
      </c>
      <c r="J273" s="178">
        <v>192</v>
      </c>
      <c r="K273" s="173">
        <v>80</v>
      </c>
      <c r="L273" s="174">
        <f t="shared" ref="L273:L283" si="12">ROUNDUP(J273/K273,1)</f>
        <v>2.4</v>
      </c>
      <c r="M273" s="173">
        <v>4</v>
      </c>
      <c r="N273" s="165">
        <f t="shared" ref="N273:N283" si="13">IF(AND(I273&gt;0,L273&gt;0,M273&gt;0),I273/L273/M273,0)</f>
        <v>32463.541666666668</v>
      </c>
      <c r="O273" s="175" t="s">
        <v>204</v>
      </c>
      <c r="P273" s="189"/>
      <c r="Q273" s="235" t="s">
        <v>204</v>
      </c>
      <c r="R273" s="72" t="s">
        <v>204</v>
      </c>
      <c r="S273" s="234">
        <v>0.8</v>
      </c>
      <c r="T273" s="227" t="s">
        <v>204</v>
      </c>
      <c r="U273" s="72" t="s">
        <v>204</v>
      </c>
      <c r="V273" s="242">
        <v>0.1</v>
      </c>
      <c r="W273" s="235"/>
      <c r="X273" s="72"/>
      <c r="Y273" s="234"/>
      <c r="Z273" s="247"/>
      <c r="AA273" s="124"/>
    </row>
    <row r="274" spans="1:27" ht="27" customHeight="1" x14ac:dyDescent="0.15">
      <c r="A274" s="154"/>
      <c r="B274" s="169"/>
      <c r="C274" s="170"/>
      <c r="D274" s="257"/>
      <c r="E274" s="171"/>
      <c r="F274" s="169"/>
      <c r="G274" s="183"/>
      <c r="H274" s="173"/>
      <c r="I274" s="177"/>
      <c r="J274" s="178"/>
      <c r="K274" s="173"/>
      <c r="L274" s="174" t="e">
        <f t="shared" si="12"/>
        <v>#DIV/0!</v>
      </c>
      <c r="M274" s="173"/>
      <c r="N274" s="165" t="e">
        <f t="shared" si="13"/>
        <v>#DIV/0!</v>
      </c>
      <c r="O274" s="175"/>
      <c r="P274" s="189"/>
      <c r="Q274" s="233"/>
      <c r="R274" s="71"/>
      <c r="S274" s="234"/>
      <c r="T274" s="226"/>
      <c r="U274" s="71"/>
      <c r="V274" s="242"/>
      <c r="W274" s="233"/>
      <c r="X274" s="71"/>
      <c r="Y274" s="234"/>
      <c r="Z274" s="248"/>
      <c r="AA274" s="124"/>
    </row>
    <row r="275" spans="1:27" ht="27" customHeight="1" x14ac:dyDescent="0.15">
      <c r="A275" s="154"/>
      <c r="B275" s="190"/>
      <c r="C275" s="56"/>
      <c r="D275" s="46"/>
      <c r="E275" s="145"/>
      <c r="F275" s="190"/>
      <c r="G275" s="191"/>
      <c r="H275" s="173"/>
      <c r="I275" s="177"/>
      <c r="J275" s="178"/>
      <c r="K275" s="173"/>
      <c r="L275" s="174" t="e">
        <f t="shared" si="12"/>
        <v>#DIV/0!</v>
      </c>
      <c r="M275" s="173"/>
      <c r="N275" s="165" t="e">
        <f t="shared" si="13"/>
        <v>#DIV/0!</v>
      </c>
      <c r="O275" s="175"/>
      <c r="P275" s="176"/>
      <c r="Q275" s="235"/>
      <c r="R275" s="72"/>
      <c r="S275" s="234"/>
      <c r="T275" s="227"/>
      <c r="U275" s="72"/>
      <c r="V275" s="242"/>
      <c r="W275" s="235"/>
      <c r="X275" s="72"/>
      <c r="Y275" s="234"/>
      <c r="Z275" s="247"/>
      <c r="AA275" s="124"/>
    </row>
    <row r="276" spans="1:27" ht="27" hidden="1" customHeight="1" x14ac:dyDescent="0.15">
      <c r="A276" s="154"/>
      <c r="B276" s="188"/>
      <c r="C276" s="170"/>
      <c r="D276" s="46"/>
      <c r="E276" s="145"/>
      <c r="F276" s="188"/>
      <c r="G276" s="183"/>
      <c r="H276" s="173"/>
      <c r="I276" s="177"/>
      <c r="J276" s="178"/>
      <c r="K276" s="173"/>
      <c r="L276" s="174" t="e">
        <f t="shared" si="12"/>
        <v>#DIV/0!</v>
      </c>
      <c r="M276" s="173"/>
      <c r="N276" s="165" t="e">
        <f t="shared" si="13"/>
        <v>#DIV/0!</v>
      </c>
      <c r="O276" s="175"/>
      <c r="P276" s="176"/>
      <c r="Q276" s="233"/>
      <c r="R276" s="71"/>
      <c r="S276" s="234"/>
      <c r="T276" s="226"/>
      <c r="U276" s="71"/>
      <c r="V276" s="242"/>
      <c r="W276" s="233"/>
      <c r="X276" s="71"/>
      <c r="Y276" s="234"/>
      <c r="Z276" s="248"/>
      <c r="AA276" s="124"/>
    </row>
    <row r="277" spans="1:27" ht="27" hidden="1" customHeight="1" x14ac:dyDescent="0.15">
      <c r="A277" s="154"/>
      <c r="B277" s="188"/>
      <c r="C277" s="170"/>
      <c r="D277" s="46"/>
      <c r="E277" s="145"/>
      <c r="F277" s="188"/>
      <c r="G277" s="183"/>
      <c r="H277" s="173"/>
      <c r="I277" s="177"/>
      <c r="J277" s="178"/>
      <c r="K277" s="173"/>
      <c r="L277" s="174" t="e">
        <f t="shared" si="12"/>
        <v>#DIV/0!</v>
      </c>
      <c r="M277" s="173"/>
      <c r="N277" s="165" t="e">
        <f t="shared" si="13"/>
        <v>#DIV/0!</v>
      </c>
      <c r="O277" s="175"/>
      <c r="P277" s="176"/>
      <c r="Q277" s="235"/>
      <c r="R277" s="72"/>
      <c r="S277" s="234"/>
      <c r="T277" s="227"/>
      <c r="U277" s="72"/>
      <c r="V277" s="242"/>
      <c r="W277" s="235"/>
      <c r="X277" s="72"/>
      <c r="Y277" s="234"/>
      <c r="Z277" s="247"/>
      <c r="AA277" s="124"/>
    </row>
    <row r="278" spans="1:27" ht="27" hidden="1" customHeight="1" x14ac:dyDescent="0.15">
      <c r="A278" s="154"/>
      <c r="B278" s="188"/>
      <c r="C278" s="170"/>
      <c r="D278" s="46"/>
      <c r="E278" s="145"/>
      <c r="F278" s="188"/>
      <c r="G278" s="183"/>
      <c r="H278" s="173"/>
      <c r="I278" s="177"/>
      <c r="J278" s="178"/>
      <c r="K278" s="173"/>
      <c r="L278" s="174" t="e">
        <f t="shared" si="12"/>
        <v>#DIV/0!</v>
      </c>
      <c r="M278" s="173"/>
      <c r="N278" s="165" t="e">
        <f t="shared" si="13"/>
        <v>#DIV/0!</v>
      </c>
      <c r="O278" s="175"/>
      <c r="P278" s="176"/>
      <c r="Q278" s="233"/>
      <c r="R278" s="71"/>
      <c r="S278" s="234"/>
      <c r="T278" s="226"/>
      <c r="U278" s="71"/>
      <c r="V278" s="242"/>
      <c r="W278" s="233"/>
      <c r="X278" s="71"/>
      <c r="Y278" s="234"/>
      <c r="Z278" s="248"/>
      <c r="AA278" s="124"/>
    </row>
    <row r="279" spans="1:27" ht="27" hidden="1" customHeight="1" x14ac:dyDescent="0.15">
      <c r="A279" s="154"/>
      <c r="B279" s="188"/>
      <c r="C279" s="170"/>
      <c r="D279" s="46"/>
      <c r="E279" s="145"/>
      <c r="F279" s="188"/>
      <c r="G279" s="183"/>
      <c r="H279" s="173"/>
      <c r="I279" s="177"/>
      <c r="J279" s="178"/>
      <c r="K279" s="173"/>
      <c r="L279" s="174" t="e">
        <f t="shared" si="12"/>
        <v>#DIV/0!</v>
      </c>
      <c r="M279" s="173"/>
      <c r="N279" s="165" t="e">
        <f t="shared" si="13"/>
        <v>#DIV/0!</v>
      </c>
      <c r="O279" s="175"/>
      <c r="P279" s="176"/>
      <c r="Q279" s="235"/>
      <c r="R279" s="72"/>
      <c r="S279" s="234"/>
      <c r="T279" s="227"/>
      <c r="U279" s="72"/>
      <c r="V279" s="242"/>
      <c r="W279" s="235"/>
      <c r="X279" s="72"/>
      <c r="Y279" s="234"/>
      <c r="Z279" s="247"/>
      <c r="AA279" s="124"/>
    </row>
    <row r="280" spans="1:27" ht="27" hidden="1" customHeight="1" x14ac:dyDescent="0.15">
      <c r="A280" s="154"/>
      <c r="B280" s="188"/>
      <c r="C280" s="170"/>
      <c r="D280" s="46"/>
      <c r="E280" s="145"/>
      <c r="F280" s="188"/>
      <c r="G280" s="183"/>
      <c r="H280" s="173"/>
      <c r="I280" s="177"/>
      <c r="J280" s="178"/>
      <c r="K280" s="173"/>
      <c r="L280" s="174" t="e">
        <f t="shared" si="12"/>
        <v>#DIV/0!</v>
      </c>
      <c r="M280" s="173"/>
      <c r="N280" s="165" t="e">
        <f t="shared" si="13"/>
        <v>#DIV/0!</v>
      </c>
      <c r="O280" s="175"/>
      <c r="P280" s="176"/>
      <c r="Q280" s="235"/>
      <c r="R280" s="72"/>
      <c r="S280" s="234"/>
      <c r="T280" s="227"/>
      <c r="U280" s="72"/>
      <c r="V280" s="242"/>
      <c r="W280" s="235"/>
      <c r="X280" s="72"/>
      <c r="Y280" s="234"/>
      <c r="Z280" s="247"/>
      <c r="AA280" s="124"/>
    </row>
    <row r="281" spans="1:27" ht="27" hidden="1" customHeight="1" x14ac:dyDescent="0.15">
      <c r="A281" s="154"/>
      <c r="B281" s="188"/>
      <c r="C281" s="170"/>
      <c r="D281" s="46"/>
      <c r="E281" s="145"/>
      <c r="F281" s="188"/>
      <c r="G281" s="183"/>
      <c r="H281" s="173"/>
      <c r="I281" s="177"/>
      <c r="J281" s="178"/>
      <c r="K281" s="173"/>
      <c r="L281" s="174" t="e">
        <f t="shared" si="12"/>
        <v>#DIV/0!</v>
      </c>
      <c r="M281" s="173"/>
      <c r="N281" s="165" t="e">
        <f t="shared" si="13"/>
        <v>#DIV/0!</v>
      </c>
      <c r="O281" s="175"/>
      <c r="P281" s="176"/>
      <c r="Q281" s="233"/>
      <c r="R281" s="71"/>
      <c r="S281" s="234"/>
      <c r="T281" s="226"/>
      <c r="U281" s="71"/>
      <c r="V281" s="242"/>
      <c r="W281" s="233"/>
      <c r="X281" s="71"/>
      <c r="Y281" s="234"/>
      <c r="Z281" s="248"/>
      <c r="AA281" s="124"/>
    </row>
    <row r="282" spans="1:27" ht="27" hidden="1" customHeight="1" x14ac:dyDescent="0.15">
      <c r="A282" s="154"/>
      <c r="B282" s="188"/>
      <c r="C282" s="170"/>
      <c r="D282" s="46"/>
      <c r="E282" s="145"/>
      <c r="F282" s="188"/>
      <c r="G282" s="183"/>
      <c r="H282" s="173"/>
      <c r="I282" s="177"/>
      <c r="J282" s="178"/>
      <c r="K282" s="173"/>
      <c r="L282" s="174" t="e">
        <f t="shared" si="12"/>
        <v>#DIV/0!</v>
      </c>
      <c r="M282" s="173"/>
      <c r="N282" s="165" t="e">
        <f t="shared" si="13"/>
        <v>#DIV/0!</v>
      </c>
      <c r="O282" s="175"/>
      <c r="P282" s="176"/>
      <c r="Q282" s="235"/>
      <c r="R282" s="72"/>
      <c r="S282" s="234"/>
      <c r="T282" s="227"/>
      <c r="U282" s="72"/>
      <c r="V282" s="242"/>
      <c r="W282" s="235"/>
      <c r="X282" s="72"/>
      <c r="Y282" s="234"/>
      <c r="Z282" s="247"/>
      <c r="AA282" s="124"/>
    </row>
    <row r="283" spans="1:27" ht="27" hidden="1" customHeight="1" x14ac:dyDescent="0.15">
      <c r="A283" s="154"/>
      <c r="B283" s="188"/>
      <c r="C283" s="170"/>
      <c r="D283" s="46"/>
      <c r="E283" s="145"/>
      <c r="F283" s="188"/>
      <c r="G283" s="183"/>
      <c r="H283" s="173"/>
      <c r="I283" s="177"/>
      <c r="J283" s="178"/>
      <c r="K283" s="173"/>
      <c r="L283" s="174" t="e">
        <f t="shared" si="12"/>
        <v>#DIV/0!</v>
      </c>
      <c r="M283" s="173"/>
      <c r="N283" s="165" t="e">
        <f t="shared" si="13"/>
        <v>#DIV/0!</v>
      </c>
      <c r="O283" s="175"/>
      <c r="P283" s="176"/>
      <c r="Q283" s="233"/>
      <c r="R283" s="71"/>
      <c r="S283" s="234"/>
      <c r="T283" s="226"/>
      <c r="U283" s="71"/>
      <c r="V283" s="242"/>
      <c r="W283" s="233"/>
      <c r="X283" s="71"/>
      <c r="Y283" s="234"/>
      <c r="Z283" s="248"/>
      <c r="AA283" s="124"/>
    </row>
    <row r="284" spans="1:27" ht="27" hidden="1" customHeight="1" x14ac:dyDescent="0.15">
      <c r="A284" s="154"/>
      <c r="B284" s="190"/>
      <c r="C284" s="56"/>
      <c r="D284" s="46"/>
      <c r="E284" s="145"/>
      <c r="F284" s="190"/>
      <c r="G284" s="191"/>
      <c r="H284" s="192"/>
      <c r="I284" s="193"/>
      <c r="J284" s="194"/>
      <c r="K284" s="192"/>
      <c r="L284" s="174" t="e">
        <f t="shared" si="6"/>
        <v>#DIV/0!</v>
      </c>
      <c r="M284" s="192"/>
      <c r="N284" s="165" t="e">
        <f t="shared" si="7"/>
        <v>#DIV/0!</v>
      </c>
      <c r="O284" s="195"/>
      <c r="P284" s="196"/>
      <c r="Q284" s="235"/>
      <c r="R284" s="72"/>
      <c r="S284" s="234"/>
      <c r="T284" s="227"/>
      <c r="U284" s="72"/>
      <c r="V284" s="242"/>
      <c r="W284" s="235"/>
      <c r="X284" s="72"/>
      <c r="Y284" s="234"/>
      <c r="Z284" s="247"/>
      <c r="AA284" s="124"/>
    </row>
    <row r="285" spans="1:27" ht="27" hidden="1" customHeight="1" x14ac:dyDescent="0.15">
      <c r="A285" s="154"/>
      <c r="B285" s="190"/>
      <c r="C285" s="56"/>
      <c r="D285" s="46"/>
      <c r="E285" s="145"/>
      <c r="F285" s="190"/>
      <c r="G285" s="191"/>
      <c r="H285" s="192"/>
      <c r="I285" s="193"/>
      <c r="J285" s="194"/>
      <c r="K285" s="192"/>
      <c r="L285" s="174" t="e">
        <f t="shared" si="6"/>
        <v>#DIV/0!</v>
      </c>
      <c r="M285" s="192"/>
      <c r="N285" s="165" t="e">
        <f t="shared" si="7"/>
        <v>#DIV/0!</v>
      </c>
      <c r="O285" s="195"/>
      <c r="P285" s="196"/>
      <c r="Q285" s="233"/>
      <c r="R285" s="71"/>
      <c r="S285" s="236"/>
      <c r="T285" s="226"/>
      <c r="U285" s="71"/>
      <c r="V285" s="243"/>
      <c r="W285" s="233"/>
      <c r="X285" s="71"/>
      <c r="Y285" s="236"/>
      <c r="Z285" s="248"/>
      <c r="AA285" s="124"/>
    </row>
    <row r="286" spans="1:27" ht="27" customHeight="1" x14ac:dyDescent="0.15">
      <c r="A286" s="154"/>
      <c r="B286" s="197"/>
      <c r="C286" s="198"/>
      <c r="D286" s="46"/>
      <c r="E286" s="145"/>
      <c r="F286" s="197"/>
      <c r="G286" s="199"/>
      <c r="H286" s="173"/>
      <c r="I286" s="177"/>
      <c r="J286" s="178"/>
      <c r="K286" s="173"/>
      <c r="L286" s="174" t="e">
        <f t="shared" si="6"/>
        <v>#DIV/0!</v>
      </c>
      <c r="M286" s="173"/>
      <c r="N286" s="165" t="e">
        <f t="shared" si="7"/>
        <v>#DIV/0!</v>
      </c>
      <c r="O286" s="175"/>
      <c r="P286" s="176"/>
      <c r="Q286" s="235"/>
      <c r="R286" s="72"/>
      <c r="S286" s="234"/>
      <c r="T286" s="227"/>
      <c r="U286" s="72"/>
      <c r="V286" s="242"/>
      <c r="W286" s="235"/>
      <c r="X286" s="72"/>
      <c r="Y286" s="234"/>
      <c r="Z286" s="247"/>
      <c r="AA286" s="124"/>
    </row>
    <row r="287" spans="1:27" ht="27" customHeight="1" x14ac:dyDescent="0.15">
      <c r="A287" s="154"/>
      <c r="B287" s="197"/>
      <c r="C287" s="200"/>
      <c r="D287" s="46"/>
      <c r="E287" s="145"/>
      <c r="F287" s="197"/>
      <c r="G287" s="201"/>
      <c r="H287" s="173"/>
      <c r="I287" s="177"/>
      <c r="J287" s="178"/>
      <c r="K287" s="173"/>
      <c r="L287" s="174" t="e">
        <f t="shared" si="6"/>
        <v>#DIV/0!</v>
      </c>
      <c r="M287" s="173"/>
      <c r="N287" s="165" t="e">
        <f t="shared" si="7"/>
        <v>#DIV/0!</v>
      </c>
      <c r="O287" s="175"/>
      <c r="P287" s="176"/>
      <c r="Q287" s="233"/>
      <c r="R287" s="71"/>
      <c r="S287" s="234"/>
      <c r="T287" s="226"/>
      <c r="U287" s="71"/>
      <c r="V287" s="242"/>
      <c r="W287" s="233"/>
      <c r="X287" s="71"/>
      <c r="Y287" s="234"/>
      <c r="Z287" s="248"/>
      <c r="AA287" s="124"/>
    </row>
    <row r="288" spans="1:27" ht="27" customHeight="1" thickBot="1" x14ac:dyDescent="0.2">
      <c r="A288" s="154"/>
      <c r="B288" s="202"/>
      <c r="C288" s="203"/>
      <c r="D288" s="46"/>
      <c r="E288" s="145"/>
      <c r="F288" s="202"/>
      <c r="G288" s="170"/>
      <c r="H288" s="204"/>
      <c r="I288" s="205"/>
      <c r="J288" s="206"/>
      <c r="K288" s="207"/>
      <c r="L288" s="208" t="e">
        <f t="shared" si="6"/>
        <v>#DIV/0!</v>
      </c>
      <c r="M288" s="207"/>
      <c r="N288" s="110" t="e">
        <f t="shared" si="7"/>
        <v>#DIV/0!</v>
      </c>
      <c r="O288" s="209"/>
      <c r="P288" s="210"/>
      <c r="Q288" s="238"/>
      <c r="R288" s="73"/>
      <c r="S288" s="239"/>
      <c r="T288" s="228"/>
      <c r="U288" s="73"/>
      <c r="V288" s="245"/>
      <c r="W288" s="238"/>
      <c r="X288" s="73"/>
      <c r="Y288" s="239"/>
      <c r="Z288" s="250"/>
      <c r="AA288" s="125"/>
    </row>
    <row r="289" spans="2:28" ht="15" customHeight="1" thickBot="1" x14ac:dyDescent="0.2">
      <c r="B289" t="s">
        <v>2</v>
      </c>
      <c r="C289" s="2"/>
      <c r="D289" s="211">
        <f>COUNTIF(D5:D288,1)</f>
        <v>5</v>
      </c>
      <c r="E289" s="212"/>
      <c r="G289" s="2">
        <f>COUNTA(G5:G288)</f>
        <v>269</v>
      </c>
      <c r="H289" s="111">
        <f>SUM(H5:H288)</f>
        <v>5450</v>
      </c>
      <c r="I289" s="213">
        <f>SUM(I5:I288)</f>
        <v>1040021221</v>
      </c>
      <c r="J289" s="213">
        <f>SUM(J5:J288)</f>
        <v>1059558</v>
      </c>
      <c r="K289" s="222">
        <f>AVERAGEIF(K5:K288,"&gt;0")</f>
        <v>264.55597014925371</v>
      </c>
      <c r="L289" s="168">
        <f>ROUNDUP(J289/K290,1)</f>
        <v>4004.4</v>
      </c>
      <c r="M289" s="214">
        <f>AVERAGEIF(M5:M288,"&gt;0")</f>
        <v>11.742537313432836</v>
      </c>
      <c r="N289" s="215"/>
      <c r="Q289" s="253"/>
      <c r="R289" s="253"/>
      <c r="S289" s="254"/>
      <c r="T289" s="253"/>
      <c r="U289" s="253"/>
      <c r="V289" s="254"/>
      <c r="W289" s="253"/>
      <c r="X289" s="253"/>
      <c r="Y289" s="254"/>
      <c r="Z289" s="255"/>
      <c r="AA289" s="256"/>
    </row>
    <row r="290" spans="2:28" ht="15" customHeight="1" thickBot="1" x14ac:dyDescent="0.2">
      <c r="D290" s="211">
        <f>COUNTIF(D5:D288,2)</f>
        <v>96</v>
      </c>
      <c r="E290" s="212"/>
      <c r="F290" s="211"/>
      <c r="K290" s="216">
        <f>ROUND(K289,1)</f>
        <v>264.60000000000002</v>
      </c>
      <c r="M290" s="216">
        <f>ROUND(M289,1)</f>
        <v>11.7</v>
      </c>
      <c r="N290" s="217">
        <f>IF(AND(I289&gt;0,L289&gt;0,M290&gt;0),I289/L289/M290,0)</f>
        <v>22198.2575790562</v>
      </c>
      <c r="Q290" s="253"/>
      <c r="R290" s="253"/>
      <c r="S290" s="254"/>
      <c r="T290" s="253"/>
      <c r="U290" s="253"/>
      <c r="V290" s="254"/>
      <c r="W290" s="253"/>
      <c r="X290" s="253"/>
      <c r="Y290" s="254"/>
      <c r="Z290" s="255"/>
      <c r="AA290" s="256"/>
    </row>
    <row r="291" spans="2:28" ht="15" customHeight="1" x14ac:dyDescent="0.15">
      <c r="D291" s="211">
        <f>COUNTIF(D5:D288,3)</f>
        <v>3</v>
      </c>
      <c r="E291" s="212"/>
      <c r="F291" s="218"/>
      <c r="G291" s="218"/>
      <c r="H291" s="111">
        <f>COUNTA(H5:H288)</f>
        <v>269</v>
      </c>
      <c r="Q291" s="253"/>
      <c r="R291" s="253"/>
      <c r="S291" s="254"/>
      <c r="T291" s="253"/>
      <c r="U291" s="253"/>
      <c r="V291" s="254"/>
      <c r="W291" s="253"/>
      <c r="X291" s="253"/>
      <c r="Y291" s="254"/>
      <c r="Z291" s="255"/>
      <c r="AA291" s="256"/>
    </row>
    <row r="292" spans="2:28" ht="15" customHeight="1" x14ac:dyDescent="0.15">
      <c r="D292" s="211">
        <f>COUNTIF(D5:D288,4)</f>
        <v>88</v>
      </c>
      <c r="E292" s="212"/>
      <c r="F292" s="218"/>
      <c r="G292" s="218"/>
      <c r="Q292" s="253"/>
      <c r="R292" s="253"/>
      <c r="S292" s="254"/>
      <c r="T292" s="253"/>
      <c r="U292" s="253"/>
      <c r="V292" s="254"/>
      <c r="W292" s="253"/>
      <c r="X292" s="253"/>
      <c r="Y292" s="254"/>
      <c r="Z292" s="255"/>
      <c r="AA292" s="256"/>
    </row>
    <row r="293" spans="2:28" ht="15" customHeight="1" x14ac:dyDescent="0.15">
      <c r="D293" s="211">
        <f>COUNTIF(D5:D288,5)</f>
        <v>57</v>
      </c>
      <c r="E293" s="212"/>
      <c r="F293" s="218"/>
      <c r="G293" s="218"/>
      <c r="Q293" s="253"/>
      <c r="R293" s="253"/>
      <c r="S293" s="254"/>
      <c r="T293" s="253"/>
      <c r="U293" s="253"/>
      <c r="V293" s="254"/>
      <c r="W293" s="253"/>
      <c r="X293" s="253"/>
      <c r="Y293" s="254"/>
      <c r="Z293" s="255"/>
      <c r="AA293" s="256"/>
    </row>
    <row r="294" spans="2:28" ht="15" customHeight="1" x14ac:dyDescent="0.15">
      <c r="D294" s="211">
        <f>COUNTIF(D5:D288,6)</f>
        <v>19</v>
      </c>
      <c r="E294" s="212"/>
      <c r="F294" s="218"/>
      <c r="G294" s="218"/>
      <c r="Q294" s="253"/>
      <c r="R294" s="253"/>
      <c r="S294" s="254"/>
      <c r="T294" s="253"/>
      <c r="U294" s="253"/>
      <c r="V294" s="254"/>
      <c r="W294" s="253"/>
      <c r="X294" s="253"/>
      <c r="Y294" s="254"/>
      <c r="Z294" s="255"/>
      <c r="AA294" s="256"/>
    </row>
    <row r="295" spans="2:28" ht="15" customHeight="1" x14ac:dyDescent="0.15">
      <c r="B295" t="s">
        <v>57</v>
      </c>
      <c r="D295" s="211">
        <f>SUM(D289:D294)</f>
        <v>268</v>
      </c>
      <c r="E295" s="212"/>
      <c r="F295" s="211"/>
      <c r="Q295" s="253"/>
      <c r="R295" s="253"/>
      <c r="S295" s="254"/>
      <c r="T295" s="253"/>
      <c r="U295" s="253"/>
      <c r="V295" s="254"/>
      <c r="W295" s="253"/>
      <c r="X295" s="253"/>
      <c r="Y295" s="254"/>
      <c r="Z295" s="255"/>
      <c r="AA295" s="256"/>
    </row>
    <row r="296" spans="2:28" ht="15" customHeight="1" x14ac:dyDescent="0.15">
      <c r="D296" s="211"/>
      <c r="E296" s="212"/>
      <c r="F296" s="218"/>
      <c r="Q296" s="253"/>
      <c r="R296" s="253"/>
      <c r="S296" s="254"/>
      <c r="T296" s="253"/>
      <c r="U296" s="253"/>
      <c r="V296" s="254"/>
      <c r="W296" s="253"/>
      <c r="X296" s="253"/>
      <c r="Y296" s="254"/>
      <c r="Z296" s="255"/>
      <c r="AA296" s="256"/>
    </row>
    <row r="297" spans="2:28" ht="15" customHeight="1" x14ac:dyDescent="0.15">
      <c r="D297" s="211"/>
      <c r="E297" s="212"/>
      <c r="F297" s="218"/>
      <c r="Q297" s="253"/>
      <c r="R297" s="253"/>
      <c r="S297" s="254"/>
      <c r="T297" s="253"/>
      <c r="U297" s="253"/>
      <c r="V297" s="254"/>
      <c r="W297" s="253"/>
      <c r="X297" s="253"/>
      <c r="Y297" s="254"/>
      <c r="Z297" s="255"/>
      <c r="AA297" s="256"/>
    </row>
    <row r="298" spans="2:28" ht="15" customHeight="1" x14ac:dyDescent="0.15">
      <c r="Q298" s="253"/>
      <c r="R298" s="253"/>
      <c r="S298" s="254"/>
      <c r="T298" s="253"/>
      <c r="U298" s="253"/>
      <c r="V298" s="254"/>
      <c r="W298" s="253"/>
      <c r="X298" s="253"/>
      <c r="Y298" s="254"/>
      <c r="Z298" s="255"/>
      <c r="AA298" s="256"/>
    </row>
    <row r="299" spans="2:28" ht="15" customHeight="1" x14ac:dyDescent="0.15">
      <c r="Q299" s="253"/>
      <c r="R299" s="253"/>
      <c r="S299" s="254"/>
      <c r="T299" s="253"/>
      <c r="U299" s="253"/>
      <c r="V299" s="254"/>
      <c r="W299" s="253"/>
      <c r="X299" s="253"/>
      <c r="Y299" s="254"/>
      <c r="Z299" s="255"/>
      <c r="AA299" s="256"/>
    </row>
    <row r="300" spans="2:28" ht="15" customHeight="1" x14ac:dyDescent="0.15">
      <c r="Q300" s="253"/>
      <c r="R300" s="253"/>
      <c r="S300" s="254"/>
      <c r="T300" s="253"/>
      <c r="U300" s="253"/>
      <c r="V300" s="254"/>
      <c r="W300" s="253"/>
      <c r="X300" s="253"/>
      <c r="Y300" s="254"/>
      <c r="Z300" s="255"/>
      <c r="AA300" s="256"/>
      <c r="AB300" s="219"/>
    </row>
    <row r="301" spans="2:28" ht="15" customHeight="1" x14ac:dyDescent="0.15">
      <c r="Q301" s="253"/>
      <c r="R301" s="253"/>
      <c r="S301" s="254"/>
      <c r="T301" s="253"/>
      <c r="U301" s="253"/>
      <c r="V301" s="254"/>
      <c r="W301" s="253"/>
      <c r="X301" s="253"/>
      <c r="Y301" s="254"/>
      <c r="Z301" s="255"/>
      <c r="AA301" s="256"/>
    </row>
    <row r="302" spans="2:28" ht="15" customHeight="1" x14ac:dyDescent="0.15">
      <c r="Q302" s="253"/>
      <c r="R302" s="253"/>
      <c r="S302" s="254"/>
      <c r="T302" s="253"/>
      <c r="U302" s="253"/>
      <c r="V302" s="254"/>
      <c r="W302" s="253"/>
      <c r="X302" s="253"/>
      <c r="Y302" s="254"/>
      <c r="Z302" s="255"/>
      <c r="AA302" s="256"/>
    </row>
    <row r="303" spans="2:28" ht="15" customHeight="1" x14ac:dyDescent="0.15">
      <c r="Q303" s="253"/>
      <c r="R303" s="253"/>
      <c r="S303" s="254"/>
      <c r="T303" s="253"/>
      <c r="U303" s="253"/>
      <c r="V303" s="254"/>
      <c r="W303" s="253"/>
      <c r="X303" s="253"/>
      <c r="Y303" s="254"/>
      <c r="Z303" s="255"/>
      <c r="AA303" s="256"/>
    </row>
    <row r="304" spans="2:28" ht="15" customHeight="1" x14ac:dyDescent="0.15">
      <c r="Q304" s="253"/>
      <c r="R304" s="253"/>
      <c r="S304" s="254"/>
      <c r="T304" s="253"/>
      <c r="U304" s="253"/>
      <c r="V304" s="254"/>
      <c r="W304" s="253"/>
      <c r="X304" s="253"/>
      <c r="Y304" s="254"/>
      <c r="Z304" s="255"/>
      <c r="AA304" s="256"/>
    </row>
    <row r="305" spans="17:27" ht="15" customHeight="1" x14ac:dyDescent="0.15"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7:27" ht="15" customHeight="1" x14ac:dyDescent="0.15"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7:27" ht="15" customHeight="1" x14ac:dyDescent="0.15"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7:27" ht="15" customHeight="1" x14ac:dyDescent="0.15"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7:27" ht="15" customHeight="1" x14ac:dyDescent="0.15"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7:27" ht="15" customHeight="1" x14ac:dyDescent="0.15"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7:27" ht="15" customHeight="1" x14ac:dyDescent="0.15"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7:27" ht="15" customHeight="1" x14ac:dyDescent="0.15"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7:27" ht="15" customHeight="1" x14ac:dyDescent="0.15"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7:27" ht="15" customHeight="1" x14ac:dyDescent="0.15"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7:27" ht="15" customHeight="1" x14ac:dyDescent="0.15"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7:27" ht="15" customHeight="1" x14ac:dyDescent="0.15"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7:27" ht="15" customHeight="1" x14ac:dyDescent="0.15"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7:27" ht="15" customHeight="1" x14ac:dyDescent="0.15"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7:27" ht="15" customHeight="1" x14ac:dyDescent="0.15"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7:27" ht="15" customHeight="1" x14ac:dyDescent="0.15"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7:28" ht="15" customHeight="1" x14ac:dyDescent="0.15"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7:28" ht="15" customHeight="1" x14ac:dyDescent="0.15"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7:28" ht="15" customHeight="1" x14ac:dyDescent="0.15"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7:28" ht="15" customHeight="1" x14ac:dyDescent="0.15"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7:28" ht="15" customHeight="1" x14ac:dyDescent="0.15"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7:28" ht="15" customHeight="1" x14ac:dyDescent="0.15"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7:28" ht="15" customHeight="1" x14ac:dyDescent="0.15"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7:28" ht="15" customHeight="1" x14ac:dyDescent="0.15"/>
    <row r="329" spans="17:28" ht="15" customHeight="1" x14ac:dyDescent="0.15"/>
    <row r="330" spans="17:28" ht="15" customHeight="1" x14ac:dyDescent="0.15"/>
    <row r="331" spans="17:28" ht="15" customHeight="1" x14ac:dyDescent="0.15"/>
    <row r="332" spans="17:28" ht="15" customHeight="1" x14ac:dyDescent="0.15"/>
    <row r="333" spans="17:28" ht="15" customHeight="1" x14ac:dyDescent="0.15"/>
    <row r="334" spans="17:28" ht="15" customHeight="1" x14ac:dyDescent="0.15">
      <c r="AB334" s="220"/>
    </row>
    <row r="335" spans="17:28" ht="15" customHeight="1" x14ac:dyDescent="0.15"/>
    <row r="336" spans="17:28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  <row r="901" ht="15" customHeight="1" x14ac:dyDescent="0.15"/>
    <row r="902" ht="15" customHeight="1" x14ac:dyDescent="0.15"/>
    <row r="903" ht="15" customHeight="1" x14ac:dyDescent="0.15"/>
    <row r="904" ht="15" customHeight="1" x14ac:dyDescent="0.15"/>
    <row r="905" ht="15" customHeight="1" x14ac:dyDescent="0.15"/>
    <row r="906" ht="15" customHeight="1" x14ac:dyDescent="0.15"/>
    <row r="907" ht="15" customHeight="1" x14ac:dyDescent="0.15"/>
    <row r="908" ht="15" customHeight="1" x14ac:dyDescent="0.15"/>
    <row r="909" ht="15" customHeight="1" x14ac:dyDescent="0.15"/>
    <row r="910" ht="15" customHeight="1" x14ac:dyDescent="0.15"/>
    <row r="911" ht="15" customHeight="1" x14ac:dyDescent="0.15"/>
    <row r="912" ht="15" customHeight="1" x14ac:dyDescent="0.15"/>
    <row r="913" ht="15" customHeight="1" x14ac:dyDescent="0.15"/>
    <row r="914" ht="15" customHeight="1" x14ac:dyDescent="0.15"/>
    <row r="915" ht="15" customHeight="1" x14ac:dyDescent="0.15"/>
    <row r="916" ht="15" customHeight="1" x14ac:dyDescent="0.15"/>
    <row r="917" ht="15" customHeight="1" x14ac:dyDescent="0.15"/>
    <row r="918" ht="15" customHeight="1" x14ac:dyDescent="0.15"/>
    <row r="919" ht="15" customHeight="1" x14ac:dyDescent="0.15"/>
    <row r="920" ht="15" customHeight="1" x14ac:dyDescent="0.15"/>
    <row r="921" ht="15" customHeight="1" x14ac:dyDescent="0.15"/>
    <row r="922" ht="15" customHeight="1" x14ac:dyDescent="0.15"/>
    <row r="923" ht="15" customHeight="1" x14ac:dyDescent="0.15"/>
    <row r="924" ht="15" customHeight="1" x14ac:dyDescent="0.15"/>
    <row r="925" ht="15" customHeight="1" x14ac:dyDescent="0.15"/>
    <row r="926" ht="15" customHeight="1" x14ac:dyDescent="0.15"/>
    <row r="927" ht="15" customHeight="1" x14ac:dyDescent="0.15"/>
    <row r="928" ht="15" customHeight="1" x14ac:dyDescent="0.15"/>
    <row r="929" ht="15" customHeight="1" x14ac:dyDescent="0.15"/>
    <row r="930" ht="15" customHeight="1" x14ac:dyDescent="0.15"/>
    <row r="931" ht="15" customHeight="1" x14ac:dyDescent="0.15"/>
    <row r="932" ht="15" customHeight="1" x14ac:dyDescent="0.15"/>
    <row r="933" ht="15" customHeight="1" x14ac:dyDescent="0.15"/>
    <row r="934" ht="15" customHeight="1" x14ac:dyDescent="0.15"/>
    <row r="935" ht="15" customHeight="1" x14ac:dyDescent="0.15"/>
    <row r="936" ht="15" customHeight="1" x14ac:dyDescent="0.15"/>
    <row r="937" ht="15" customHeight="1" x14ac:dyDescent="0.15"/>
    <row r="938" ht="15" customHeight="1" x14ac:dyDescent="0.15"/>
    <row r="939" ht="15" customHeight="1" x14ac:dyDescent="0.15"/>
    <row r="940" ht="15" customHeight="1" x14ac:dyDescent="0.15"/>
    <row r="941" ht="15" customHeight="1" x14ac:dyDescent="0.15"/>
    <row r="942" ht="15" customHeight="1" x14ac:dyDescent="0.15"/>
    <row r="943" ht="15" customHeight="1" x14ac:dyDescent="0.15"/>
    <row r="944" ht="15" customHeight="1" x14ac:dyDescent="0.15"/>
    <row r="945" ht="15" customHeight="1" x14ac:dyDescent="0.15"/>
    <row r="946" ht="15" customHeight="1" x14ac:dyDescent="0.15"/>
    <row r="947" ht="15" customHeight="1" x14ac:dyDescent="0.15"/>
    <row r="948" ht="15" customHeight="1" x14ac:dyDescent="0.15"/>
    <row r="949" ht="15" customHeight="1" x14ac:dyDescent="0.15"/>
    <row r="950" ht="15" customHeight="1" x14ac:dyDescent="0.15"/>
  </sheetData>
  <autoFilter ref="A4:AF4" xr:uid="{36B27C1B-6A47-4017-8B1F-CA578B7A037D}"/>
  <mergeCells count="16">
    <mergeCell ref="F2:F4"/>
    <mergeCell ref="A2:A4"/>
    <mergeCell ref="B2:B4"/>
    <mergeCell ref="C2:C4"/>
    <mergeCell ref="D2:D4"/>
    <mergeCell ref="E2:E4"/>
    <mergeCell ref="G2:G4"/>
    <mergeCell ref="H2:N2"/>
    <mergeCell ref="O2:O4"/>
    <mergeCell ref="P2:P4"/>
    <mergeCell ref="I3:N3"/>
    <mergeCell ref="Q2:AA2"/>
    <mergeCell ref="T3:V3"/>
    <mergeCell ref="W3:Y3"/>
    <mergeCell ref="Z3:AA3"/>
    <mergeCell ref="Q3:S3"/>
  </mergeCells>
  <phoneticPr fontId="2"/>
  <dataValidations count="3">
    <dataValidation imeMode="on" allowBlank="1" showInputMessage="1" showErrorMessage="1" sqref="G109:G111 G113 G116:G119 G122:G129 G165:G166 G271:G272 G178 G180 G183:G186 G189:G196 G232:G233 G5:G103" xr:uid="{882B84BC-43BB-4DF1-A27E-62FCBE0C3E62}"/>
    <dataValidation type="list" allowBlank="1" showInputMessage="1" showErrorMessage="1" sqref="O5:O288 Z5:Z304 T5:U304 W5:X304 Q5:R304" xr:uid="{BF6832EE-863C-4721-ACC7-98E9F16CACEA}">
      <formula1>"○"</formula1>
    </dataValidation>
    <dataValidation type="list" allowBlank="1" showInputMessage="1" showErrorMessage="1" prompt="１＝社会福祉協議会_x000a_２＝社会福祉法人（社会福祉協議会以外）_x000a_３＝医療法人_x000a_４＝営利法人（株式・合名・合資・合同会社）_x000a_５＝特定非営利活動法（NPO）_x000a_６＝その他（社団・財団・農協・生協等）" sqref="D5:D288" xr:uid="{5D1DF3F1-CD39-4C6C-A38C-954AC125C71C}">
      <formula1>$AB$5:$AB$28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40" orientation="landscape" horizontalDpi="300" verticalDpi="300" r:id="rId1"/>
  <headerFooter alignWithMargins="0">
    <oddHeader>&amp;L&amp;A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a1a5d4788f9ad038195f184f59cbe8c5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a415a90dd5818373bf7a0c58fd41e082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FBFE9C-0676-4C73-9919-8EB5E3ED6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1D86BB-18F1-42BF-AA3D-8473393A2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A1A30C-3164-4977-89D3-DDDDEB65357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平均工賃（月額）</vt:lpstr>
      <vt:lpstr>平均工賃（時間額）</vt:lpstr>
      <vt:lpstr>平均賃金（時間額）</vt:lpstr>
      <vt:lpstr>施設数</vt:lpstr>
      <vt:lpstr>就労Ａ型（雇用型）</vt:lpstr>
      <vt:lpstr>就労A型（非雇用型）</vt:lpstr>
      <vt:lpstr>就労B型</vt:lpstr>
      <vt:lpstr>'就労Ａ型（雇用型）'!Print_Area</vt:lpstr>
      <vt:lpstr>'就労A型（非雇用型）'!Print_Area</vt:lpstr>
      <vt:lpstr>就労B型!Print_Area</vt:lpstr>
      <vt:lpstr>'就労Ａ型（雇用型）'!Print_Titles</vt:lpstr>
      <vt:lpstr>'就労A型（非雇用型）'!Print_Titles</vt:lpstr>
      <vt:lpstr>就労B型!Print_Titles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201op</cp:lastModifiedBy>
  <cp:lastPrinted>2025-07-28T00:05:13Z</cp:lastPrinted>
  <dcterms:created xsi:type="dcterms:W3CDTF">2006-12-11T05:48:40Z</dcterms:created>
  <dcterms:modified xsi:type="dcterms:W3CDTF">2026-01-22T02:34:24Z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