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9E6B4248-2845-47DC-875E-086C061377CA}" xr6:coauthVersionLast="47" xr6:coauthVersionMax="47" xr10:uidLastSave="{00000000-0000-0000-0000-000000000000}"/>
  <bookViews>
    <workbookView xWindow="2037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H35" i="78"/>
  <c r="AM42" i="88"/>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<sst xmlns="http://schemas.openxmlformats.org/spreadsheetml/2006/main" count="5550" uniqueCount="2361">
  <si>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</si>
  <si>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</si>
  <si>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</si>
  <si>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</si>
  <si>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</si>
  <si>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</si>
  <si>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</si>
  <si>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</si>
  <si>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</si>
  <si>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</si>
  <si>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</si>
  <si>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</si>
  <si>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</si>
  <si>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</si>
  <si>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</si>
  <si>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</si>
  <si>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</si>
  <si>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</si>
  <si>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</si>
  <si>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</si>
  <si>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</si>
  <si>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</si>
  <si>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</si>
  <si>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</si>
  <si>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</si>
  <si>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</si>
  <si>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</si>
  <si>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</si>
  <si>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</si>
  <si>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</si>
  <si>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</si>
  <si>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</si>
  <si>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</si>
  <si>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</si>
  <si>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</si>
  <si>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</si>
  <si>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</si>
  <si>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</si>
  <si>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</si>
  <si>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</si>
  <si>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</si>
  <si>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</si>
  <si>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</si>
  <si>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</si>
  <si>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</si>
  <si>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</si>
  <si>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</si>
  <si>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</si>
  <si>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</si>
  <si>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</si>
  <si>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</si>
  <si>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</si>
  <si>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</si>
  <si>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</si>
  <si>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</si>
  <si>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</si>
  <si>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</si>
  <si>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</si>
  <si>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</si>
  <si>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</si>
  <si>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</si>
  <si>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</si>
  <si>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</si>
  <si>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</si>
  <si>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</si>
  <si>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</si>
  <si>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</si>
  <si>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</si>
  <si>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</si>
  <si>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</si>
  <si>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</si>
  <si>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</si>
  <si>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</si>
  <si>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</si>
  <si>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</si>
  <si>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</si>
  <si>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</si>
  <si>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</si>
  <si>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</si>
  <si>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</si>
  <si>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</si>
  <si>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</si>
  <si>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</si>
  <si>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</si>
  <si>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</si>
  <si>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</si>
  <si>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</si>
  <si>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</si>
  <si>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</si>
  <si>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</si>
  <si>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</si>
  <si>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</si>
  <si>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</si>
  <si>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</si>
  <si>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</si>
  <si>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</si>
  <si>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</si>
  <si>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</si>
  <si>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</si>
  <si>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</si>
  <si>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</si>
  <si>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</si>
  <si>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</si>
  <si>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</si>
  <si>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</si>
  <si>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</si>
  <si>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</si>
  <si>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</si>
  <si>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</si>
  <si>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</si>
  <si>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</si>
  <si>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</si>
  <si>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</si>
  <si>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</si>
  <si>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</si>
  <si>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</si>
  <si>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</si>
  <si>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</si>
  <si>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</si>
  <si>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</si>
  <si>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</si>
  <si>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</si>
  <si>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</si>
  <si>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</si>
  <si>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</si>
  <si>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</si>
  <si>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</si>
  <si>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</si>
  <si>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</si>
  <si>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</si>
  <si>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</si>
  <si>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</si>
  <si>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</si>
  <si>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</si>
  <si>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</si>
  <si>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</si>
  <si>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</si>
  <si>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</si>
  <si>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</si>
  <si>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</si>
  <si>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</si>
  <si>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</si>
  <si>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</si>
  <si>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</si>
  <si>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</si>
  <si>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</si>
  <si>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</si>
  <si>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</si>
  <si>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</si>
  <si>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</si>
  <si>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</si>
  <si>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</si>
  <si>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</si>
  <si>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</si>
  <si>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</si>
  <si>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</si>
  <si>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</si>
  <si>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</si>
  <si>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</si>
  <si>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</si>
  <si>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</si>
  <si>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</si>
  <si>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</si>
  <si>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</si>
  <si>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</si>
  <si>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</si>
  <si>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</si>
  <si>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</si>
  <si>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</si>
  <si>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</si>
  <si>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</si>
  <si>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</si>
  <si>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</si>
  <si>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</si>
  <si>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</si>
  <si>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</si>
  <si>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</si>
  <si>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</si>
  <si>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</si>
  <si>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</si>
  <si>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</si>
  <si>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</si>
  <si>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</si>
  <si>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</si>
  <si>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</si>
  <si>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</si>
  <si>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</si>
  <si>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</si>
  <si>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</si>
  <si>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</si>
  <si>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</si>
  <si>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</si>
  <si>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</si>
  <si>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</si>
  <si>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</si>
  <si>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</si>
  <si>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</si>
  <si>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</si>
  <si>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</si>
  <si>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</si>
  <si>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</si>
  <si>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</si>
  <si>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</si>
  <si>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</si>
  <si>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</si>
  <si>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</si>
  <si>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</si>
  <si>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</si>
  <si>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</si>
  <si>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</si>
  <si>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</si>
  <si>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</si>
  <si>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</si>
  <si>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</si>
  <si>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</si>
  <si>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</si>
  <si>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</si>
  <si>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</si>
  <si>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</si>
  <si>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</si>
  <si>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</si>
  <si>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</si>
  <si>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</si>
  <si>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</si>
  <si>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</si>
  <si>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</si>
  <si>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</si>
  <si>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</si>
  <si>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</si>
  <si>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</si>
  <si>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</si>
  <si>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</si>
  <si>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</si>
  <si>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</si>
  <si>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</si>
  <si>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</si>
  <si>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</si>
  <si>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</si>
  <si>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</si>
  <si>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</si>
  <si>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</si>
  <si>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</si>
  <si>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</si>
  <si>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</si>
  <si>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</si>
  <si>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</si>
  <si>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</si>
  <si>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</si>
  <si>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</si>
  <si>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</si>
  <si>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</si>
  <si>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</si>
  <si>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</si>
  <si>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</si>
  <si>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</si>
  <si>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</si>
  <si>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</si>
  <si>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</si>
  <si>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</si>
  <si>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</si>
  <si>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</si>
  <si>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</si>
  <si>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</si>
  <si>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</si>
  <si>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</si>
  <si>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</si>
  <si>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</si>
  <si>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</si>
  <si>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</si>
  <si>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</si>
  <si>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</si>
  <si>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</si>
  <si>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</si>
  <si>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</si>
  <si>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</si>
  <si>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</si>
  <si>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</si>
  <si>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</si>
  <si>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</si>
  <si>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</si>
  <si>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</si>
  <si>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</si>
  <si>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</si>
  <si>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</si>
  <si>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</si>
  <si>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</si>
  <si>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</si>
  <si>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</si>
  <si>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</si>
  <si>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</si>
  <si>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</si>
  <si>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</si>
  <si>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</si>
  <si>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</si>
  <si>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</si>
  <si>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</si>
  <si>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</si>
  <si>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</si>
  <si>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</si>
  <si>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</si>
  <si>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</si>
  <si>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</si>
  <si>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</si>
  <si>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</si>
  <si>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</si>
  <si>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</si>
  <si>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</si>
  <si>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</si>
  <si>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</si>
  <si>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</si>
  <si>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</si>
  <si>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</si>
  <si>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</si>
  <si>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</si>
  <si>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</si>
  <si>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</si>
  <si>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</si>
  <si>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</si>
  <si>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</si>
  <si>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</si>
  <si>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</si>
  <si>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</si>
  <si>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</si>
  <si>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</si>
  <si>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</si>
  <si>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</si>
  <si>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</si>
  <si>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</si>
  <si>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</si>
  <si>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</si>
  <si>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</si>
  <si>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</si>
  <si>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</si>
  <si>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</si>
  <si>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</si>
  <si>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</si>
  <si>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</si>
  <si>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</si>
  <si>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</si>
  <si>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</si>
  <si>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</si>
  <si>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</si>
  <si>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</si>
  <si>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</si>
  <si>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</si>
  <si>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</si>
  <si>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</si>
  <si>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</si>
  <si>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</si>
  <si>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</si>
  <si>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</si>
  <si>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</si>
  <si>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</si>
  <si>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</si>
  <si>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</si>
  <si>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</si>
  <si>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</si>
  <si>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</si>
  <si>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</si>
  <si>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</si>
  <si>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</si>
  <si>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</si>
  <si>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</si>
  <si>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</si>
  <si>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</si>
  <si>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</si>
  <si>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</si>
  <si>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</si>
  <si>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</si>
  <si>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</si>
  <si>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</si>
  <si>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</si>
  <si>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</si>
  <si>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</si>
  <si>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</si>
  <si>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</si>
  <si>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</si>
  <si>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</si>
  <si>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</si>
  <si>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</si>
  <si>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</si>
  <si>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</si>
  <si>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</si>
  <si>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</si>
  <si>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</si>
  <si>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</si>
  <si>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</si>
  <si>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</si>
  <si>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</si>
  <si>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</si>
  <si>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</si>
  <si>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</si>
  <si>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</si>
  <si>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</si>
  <si>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</si>
  <si>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</si>
  <si>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</si>
  <si>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</si>
  <si>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</si>
  <si>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</si>
  <si>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</si>
  <si>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</si>
  <si>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</si>
  <si>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</si>
  <si>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</si>
  <si>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</si>
  <si>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</si>
  <si>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</si>
  <si>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</si>
  <si>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</si>
  <si>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</si>
  <si>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</si>
  <si>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</si>
  <si>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</si>
  <si>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</si>
  <si>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</si>
  <si>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</si>
  <si>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</si>
  <si>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</si>
  <si>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</si>
  <si>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</si>
  <si>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</si>
  <si>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</si>
  <si>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</si>
  <si>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</si>
  <si>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</si>
  <si>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</si>
  <si>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</si>
  <si>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</si>
  <si>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</si>
  <si>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</si>
  <si>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</si>
  <si>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</si>
  <si>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</si>
  <si>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</si>
  <si>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</si>
  <si>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</si>
  <si>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</si>
  <si>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</si>
  <si>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</si>
  <si>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</si>
  <si>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</si>
  <si>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</si>
  <si>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</si>
  <si>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</si>
  <si>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</si>
  <si>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</si>
  <si>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</si>
  <si>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</si>
  <si>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</si>
  <si>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</si>
  <si>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</si>
  <si>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</si>
  <si>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</si>
  <si>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</si>
  <si>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</si>
  <si>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</si>
  <si>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</si>
  <si>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</si>
  <si>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</si>
  <si>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</si>
  <si>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</si>
  <si>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</si>
  <si>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</si>
  <si>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</si>
  <si>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</si>
  <si>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</si>
  <si>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</si>
  <si>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</si>
  <si>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</si>
  <si>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</si>
  <si>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</si>
  <si>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</si>
  <si>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</si>
  <si>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</si>
  <si>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</si>
  <si>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</si>
  <si>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</si>
  <si>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</si>
  <si>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</si>
  <si>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</si>
  <si>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</si>
  <si>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</si>
  <si>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</si>
  <si>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</si>
  <si>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</si>
  <si>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</si>
  <si>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</si>
  <si>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</si>
  <si>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</si>
  <si>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</si>
  <si>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</si>
  <si>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</si>
  <si>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</si>
  <si>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</si>
  <si>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</si>
  <si>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</si>
  <si>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</si>
  <si>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</si>
  <si>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</si>
  <si>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</si>
  <si>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</si>
  <si>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</si>
  <si>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</si>
  <si>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</si>
  <si>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</si>
  <si>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</si>
  <si>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</si>
  <si>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</si>
  <si>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</si>
  <si>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</si>
  <si>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</si>
  <si>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</si>
  <si>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</si>
  <si>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</si>
  <si>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</si>
  <si>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</si>
  <si>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</si>
  <si>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</si>
  <si>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</si>
  <si>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</si>
  <si>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</si>
  <si>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</si>
  <si>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</si>
  <si>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</si>
  <si>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</si>
  <si>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</si>
  <si>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</si>
  <si>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</si>
  <si>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</si>
  <si>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</si>
  <si>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</si>
  <si>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</si>
  <si>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</si>
  <si>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</si>
  <si>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</si>
  <si>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</si>
  <si>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</si>
  <si>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</si>
  <si>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</si>
  <si>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</si>
  <si>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</si>
  <si>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</si>
  <si>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</si>
  <si>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</si>
  <si>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</si>
  <si>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</si>
  <si>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</si>
  <si>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</si>
  <si>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</si>
  <si>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</si>
  <si>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</si>
  <si>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</si>
  <si>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</si>
  <si>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</si>
  <si>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</si>
  <si>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</si>
  <si>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</si>
  <si>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</si>
  <si>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</si>
  <si>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</si>
  <si>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</si>
  <si>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</si>
  <si>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</si>
  <si>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</si>
  <si>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</si>
  <si>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</si>
  <si>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</si>
  <si>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</si>
  <si>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</si>
  <si>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</si>
  <si>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</si>
  <si>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</si>
  <si>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</si>
  <si>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</si>
  <si>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</si>
  <si>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</si>
  <si>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</si>
  <si>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</si>
  <si>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</si>
  <si>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</si>
  <si>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</si>
  <si>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</si>
  <si>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</si>
  <si>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</si>
  <si>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</si>
  <si>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</si>
  <si>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</si>
  <si>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</si>
  <si>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</si>
  <si>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</si>
  <si>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</si>
  <si>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</si>
  <si>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</si>
  <si>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</si>
  <si>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</si>
  <si>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</si>
  <si>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</si>
  <si>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</si>
  <si>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</si>
  <si>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</si>
  <si>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</si>
  <si>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</si>
  <si>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</si>
  <si>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</si>
  <si>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</si>
  <si>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</si>
  <si>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</si>
  <si>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</si>
  <si>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</si>
  <si>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</si>
  <si>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</si>
  <si>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</si>
  <si>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</si>
  <si>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</si>
  <si>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</si>
  <si>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</si>
  <si>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</si>
  <si>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</si>
  <si>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</si>
  <si>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</si>
  <si>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</si>
  <si>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</si>
  <si>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</si>
  <si>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</si>
  <si>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</si>
  <si>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</si>
  <si>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</si>
  <si>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</si>
  <si>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</si>
  <si>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</si>
  <si>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</si>
  <si>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</si>
  <si>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</si>
  <si>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</si>
  <si>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</si>
  <si>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</si>
  <si>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</si>
  <si>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</si>
  <si>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</si>
  <si>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</si>
  <si>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</si>
  <si>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</si>
  <si>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</si>
  <si>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</si>
  <si>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</si>
  <si>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</si>
  <si>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</si>
  <si>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</si>
  <si>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</si>
  <si>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</si>
  <si>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</si>
  <si>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</si>
  <si>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</si>
  <si>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</si>
  <si>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</si>
  <si>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</si>
  <si>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</si>
  <si>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</si>
  <si>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</si>
  <si>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</si>
  <si>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</si>
  <si>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</si>
  <si>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</si>
  <si>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</si>
  <si>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</si>
  <si>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</si>
  <si>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</si>
  <si>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</si>
  <si>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</si>
  <si>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</si>
  <si>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</si>
  <si>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</si>
  <si>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</si>
  <si>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</si>
  <si>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</si>
  <si>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</si>
  <si>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</si>
  <si>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</si>
  <si>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</si>
  <si>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</si>
  <si>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</si>
  <si>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</si>
  <si>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</si>
  <si>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</si>
  <si>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</si>
  <si>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</si>
  <si>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</si>
  <si>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</si>
  <si>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</si>
  <si>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</si>
  <si>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</si>
  <si>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</si>
  <si>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</si>
  <si>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</si>
  <si>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</si>
  <si>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</si>
  <si>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</si>
  <si>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</si>
  <si>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</si>
  <si>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</si>
  <si>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</si>
  <si>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</si>
  <si>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</si>
  <si>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</si>
  <si>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</si>
  <si>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</si>
  <si>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</si>
  <si>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</si>
  <si>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</si>
  <si>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</si>
  <si>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</si>
  <si>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</si>
  <si>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</si>
  <si>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</si>
  <si>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</si>
  <si>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</si>
  <si>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</si>
  <si>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</si>
  <si>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</si>
  <si>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</si>
  <si>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</si>
  <si>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</si>
  <si>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</si>
  <si>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</si>
  <si>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</si>
  <si>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</si>
  <si>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</si>
  <si>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</si>
  <si>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</si>
  <si>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</si>
  <si>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</si>
  <si>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</si>
  <si>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</si>
  <si>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</si>
  <si>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</si>
  <si>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</si>
  <si>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</si>
  <si>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</si>
  <si>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</si>
  <si>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</si>
  <si>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</si>
  <si>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</si>
  <si>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</si>
  <si>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</si>
  <si>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</si>
  <si>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</si>
  <si>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</si>
  <si>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</si>
  <si>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</si>
  <si>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</si>
  <si>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</si>
  <si>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</si>
  <si>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</si>
  <si>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</si>
  <si>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</si>
  <si>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</si>
  <si>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</si>
  <si>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</si>
  <si>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</si>
  <si>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</si>
  <si>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</si>
  <si>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</si>
  <si>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</si>
  <si>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</si>
  <si>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</si>
  <si>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</si>
  <si>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</si>
  <si>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</si>
  <si>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</si>
  <si>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</si>
  <si>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</si>
  <si>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</si>
  <si>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</si>
  <si>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</si>
  <si>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</si>
  <si>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</si>
  <si>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</si>
  <si>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</si>
  <si>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</si>
  <si>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</si>
  <si>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</si>
  <si>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</si>
  <si>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</si>
  <si>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</si>
  <si>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</si>
  <si>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</si>
  <si>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</si>
  <si>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</si>
  <si>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</si>
  <si>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</si>
  <si>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</si>
  <si>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</si>
  <si>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</si>
  <si>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</si>
  <si>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</si>
  <si>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</si>
  <si>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</si>
  <si>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</si>
  <si>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</si>
  <si>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</si>
  <si>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</si>
  <si>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</si>
  <si>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</si>
  <si>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</si>
  <si>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</si>
  <si>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</si>
  <si>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</si>
  <si>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</si>
  <si>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</si>
  <si>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</si>
  <si>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</si>
  <si>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</si>
  <si>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</si>
  <si>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</si>
  <si>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</si>
  <si>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</si>
  <si>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</si>
  <si>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</si>
  <si>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</si>
  <si>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</si>
  <si>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</si>
  <si>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</si>
  <si>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</si>
  <si>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</si>
  <si>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</si>
  <si>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</si>
  <si>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</si>
  <si>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</si>
  <si>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</si>
  <si>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</si>
  <si>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</si>
  <si>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</si>
  <si>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</si>
  <si>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</si>
  <si>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</si>
  <si>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</si>
  <si>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</si>
  <si>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</si>
  <si>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</si>
  <si>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</si>
  <si>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</si>
  <si>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</si>
  <si>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</si>
  <si>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</si>
  <si>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</si>
  <si>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</si>
  <si>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</si>
  <si>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</si>
  <si>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</si>
  <si>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</si>
  <si>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</si>
  <si>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</si>
  <si>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</si>
  <si>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</si>
  <si>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</si>
  <si>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</si>
  <si>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</si>
  <si>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</si>
  <si>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</si>
  <si>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</si>
  <si>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</si>
  <si>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</si>
  <si>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</si>
  <si>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</si>
  <si>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</si>
  <si>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</si>
  <si>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</si>
  <si>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</si>
  <si>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</si>
  <si>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</si>
  <si>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</si>
  <si>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</si>
  <si>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</si>
  <si>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</si>
  <si>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</si>
  <si>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</si>
  <si>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</si>
  <si>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</si>
  <si>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</si>
  <si>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</si>
  <si>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</si>
  <si>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</si>
  <si>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</si>
  <si>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</si>
  <si>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</si>
  <si>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</si>
  <si>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</si>
  <si>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</si>
  <si>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</si>
  <si>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</si>
  <si>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</si>
  <si>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</si>
  <si>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</si>
  <si>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</si>
  <si>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</si>
  <si>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</si>
  <si>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</si>
  <si>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</si>
  <si>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</si>
  <si>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</si>
  <si>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</si>
  <si>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</si>
  <si>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</si>
  <si>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</si>
  <si>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</si>
  <si>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</si>
  <si>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</si>
  <si>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</si>
  <si>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</si>
  <si>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</si>
  <si>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</si>
  <si>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</si>
  <si>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</si>
  <si>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</si>
  <si>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</si>
  <si>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</si>
  <si>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</si>
  <si>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</si>
  <si>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</si>
  <si>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</si>
  <si>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</si>
  <si>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</si>
  <si>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</si>
  <si>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</si>
  <si>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</si>
  <si>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</si>
  <si>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</si>
  <si>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</si>
  <si>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</si>
  <si>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</si>
  <si>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</si>
  <si>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</si>
  <si>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</si>
  <si>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</si>
  <si>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</si>
  <si>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</si>
  <si>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</si>
  <si>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</si>
  <si>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</si>
  <si>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</si>
  <si>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</si>
  <si>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</si>
  <si>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</si>
  <si>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</si>
  <si>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</si>
  <si>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</si>
  <si>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</si>
  <si>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</si>
  <si>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</si>
  <si>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</si>
  <si>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</si>
  <si>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</si>
  <si>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</si>
  <si>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</si>
  <si>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</si>
  <si>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</si>
  <si>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</si>
  <si>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</si>
  <si>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</si>
  <si>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</si>
  <si>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</si>
  <si>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</si>
  <si>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</si>
  <si>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</si>
  <si>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</si>
  <si>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</si>
  <si>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</si>
  <si>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</si>
  <si>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</si>
  <si>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</si>
  <si>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</si>
  <si>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</si>
  <si>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</si>
  <si>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</si>
  <si>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</si>
  <si>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</si>
  <si>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</si>
  <si>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</si>
  <si>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</si>
  <si>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</si>
  <si>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</si>
  <si>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</si>
  <si>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</si>
  <si>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</si>
  <si>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</si>
  <si>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</si>
  <si>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</si>
  <si>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</si>
  <si>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</si>
  <si>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</si>
  <si>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</si>
  <si>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</si>
  <si>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</si>
  <si>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</si>
  <si>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</si>
  <si>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</si>
  <si>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</si>
  <si>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</si>
  <si>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</si>
  <si>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</si>
  <si>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</si>
  <si>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</si>
  <si>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</si>
  <si>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</si>
  <si>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</si>
  <si>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</si>
  <si>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</si>
  <si>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</si>
  <si>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</si>
  <si>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</si>
  <si>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</si>
  <si>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</si>
  <si>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</si>
  <si>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</si>
  <si>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</si>
  <si>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</si>
  <si>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</si>
  <si>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</si>
  <si>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</si>
  <si>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</si>
  <si>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</si>
  <si>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</si>
  <si>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</si>
  <si>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</si>
  <si>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</si>
  <si>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</si>
  <si>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</si>
  <si>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</si>
  <si>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</si>
  <si>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</si>
  <si>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</si>
  <si>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</si>
  <si>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</si>
  <si>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</si>
  <si>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</si>
  <si>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</si>
  <si>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</si>
  <si>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</si>
  <si>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</si>
  <si>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</si>
  <si>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</si>
  <si>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</si>
  <si>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</si>
  <si>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</si>
  <si>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</si>
  <si>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</si>
  <si>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</si>
  <si>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</si>
  <si>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</si>
  <si>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</si>
  <si>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</si>
  <si>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</si>
  <si>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</si>
  <si>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</si>
  <si>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</si>
  <si>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</si>
  <si>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</si>
  <si>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</si>
  <si>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</si>
  <si>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</si>
  <si>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</si>
  <si>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</si>
  <si>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</si>
  <si>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</si>
  <si>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</si>
  <si>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</si>
  <si>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</si>
  <si>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</si>
  <si>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</si>
  <si>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</si>
  <si>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</si>
  <si>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</si>
  <si>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</si>
  <si>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</si>
  <si>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</si>
  <si>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</si>
  <si>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</si>
  <si>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</si>
  <si>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</si>
  <si>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</si>
  <si>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</si>
  <si>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</si>
  <si>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</si>
  <si>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</si>
  <si>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</si>
  <si>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</si>
  <si>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</si>
  <si>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</si>
  <si>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</si>
  <si>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</si>
  <si>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</si>
  <si>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</si>
  <si>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</si>
  <si>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</si>
  <si>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</si>
  <si>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</si>
  <si>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</si>
  <si>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</si>
  <si>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</si>
  <si>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</si>
  <si>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</si>
  <si>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</si>
  <si>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</si>
  <si>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</si>
  <si>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</si>
  <si>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</si>
  <si>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</si>
  <si>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</si>
  <si>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</si>
  <si>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</si>
  <si>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</si>
  <si>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</si>
  <si>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</si>
  <si>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</si>
  <si>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</si>
  <si>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</si>
  <si>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</si>
  <si>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</si>
  <si>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</si>
  <si>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</si>
  <si>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</si>
  <si>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</si>
  <si>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</si>
  <si>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</si>
  <si>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</si>
  <si>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</si>
  <si>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</si>
  <si>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</si>
  <si>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</si>
  <si>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</si>
  <si>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</si>
  <si>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</si>
  <si>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</si>
  <si>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</si>
  <si>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</si>
  <si>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</si>
  <si>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</si>
  <si>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</si>
  <si>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</si>
  <si>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</si>
  <si>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</si>
  <si>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</si>
  <si>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</si>
  <si>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</si>
  <si>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</si>
  <si>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</si>
  <si>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</si>
  <si>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</si>
  <si>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</si>
  <si>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</si>
  <si>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</si>
  <si>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</si>
  <si>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</si>
  <si>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</si>
  <si>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</si>
  <si>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</si>
  <si>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</si>
  <si>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</si>
  <si>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</si>
  <si>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</si>
  <si>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</si>
  <si>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</si>
  <si>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</si>
  <si>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</si>
  <si>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</si>
  <si>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</si>
  <si>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</si>
  <si>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</si>
  <si>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</si>
  <si>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</si>
  <si>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</si>
  <si>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</si>
  <si>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</si>
  <si>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</si>
  <si>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</si>
  <si>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</si>
  <si>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</si>
  <si>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</si>
  <si>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</si>
  <si>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</si>
  <si>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</si>
  <si>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</si>
  <si>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</si>
  <si>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</si>
  <si>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</si>
  <si>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</si>
  <si>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</si>
  <si>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</si>
  <si>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</si>
  <si>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</si>
  <si>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</si>
  <si>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</si>
  <si>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</si>
  <si>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</si>
  <si>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</si>
  <si>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</si>
  <si>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</si>
  <si>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</si>
  <si>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</si>
  <si>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</si>
  <si>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</si>
  <si>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</si>
  <si>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</si>
  <si>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</si>
  <si>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</si>
  <si>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</si>
  <si>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</si>
  <si>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</si>
  <si>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</si>
  <si>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</si>
  <si>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</si>
  <si>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</si>
  <si>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</si>
  <si>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</si>
  <si>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</si>
  <si>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</si>
  <si>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</si>
  <si>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</si>
  <si>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</si>
  <si>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</si>
  <si>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</si>
  <si>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</si>
  <si>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</si>
  <si>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</si>
  <si>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</si>
  <si>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</si>
  <si>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</si>
  <si>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</si>
  <si>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</si>
  <si>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</si>
  <si>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</si>
  <si>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</si>
  <si>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</si>
  <si>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</si>
  <si>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</si>
  <si>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</si>
  <si>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</si>
  <si>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</si>
  <si>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</si>
  <si>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</si>
  <si>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</si>
  <si>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</si>
  <si>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</si>
  <si>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</si>
  <si>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</si>
  <si>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</si>
  <si>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</si>
  <si>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</si>
  <si>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</si>
  <si>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</si>
  <si>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</si>
  <si>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</si>
  <si>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</si>
  <si>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</si>
  <si>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</si>
  <si>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</si>
  <si>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</si>
  <si>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</si>
  <si>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</si>
  <si>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</si>
  <si>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</si>
  <si>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</si>
  <si>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</si>
  <si>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</si>
  <si>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</si>
  <si>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</si>
  <si>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</si>
  <si>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</si>
  <si>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</si>
  <si>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</si>
  <si>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</si>
  <si>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</si>
  <si>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</si>
  <si>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</si>
  <si>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</si>
  <si>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</si>
  <si>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</si>
  <si>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</si>
  <si>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</si>
  <si>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</si>
  <si>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</si>
  <si>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</si>
  <si>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</si>
  <si>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</si>
  <si>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</si>
  <si>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</si>
  <si>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</si>
  <si>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</si>
  <si>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</si>
  <si>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</si>
  <si>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</si>
  <si>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</si>
  <si>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</si>
  <si>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</si>
  <si>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</si>
  <si>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</si>
  <si>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</si>
  <si>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</si>
  <si>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</si>
  <si>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</si>
  <si>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</si>
  <si>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</si>
  <si>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</si>
  <si>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</si>
  <si>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</si>
  <si>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</si>
  <si>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</si>
  <si>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</si>
  <si>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</si>
  <si>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</si>
  <si>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</si>
  <si>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</si>
  <si>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</si>
  <si>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</si>
  <si>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</si>
  <si>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</si>
  <si>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</si>
  <si>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</si>
  <si>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</si>
  <si>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</si>
  <si>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</si>
  <si>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</si>
  <si>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</si>
  <si>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</si>
  <si>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</si>
  <si>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</si>
  <si>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</si>
  <si>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</si>
  <si>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</si>
  <si>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</si>
  <si>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</si>
  <si>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</si>
  <si>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</si>
  <si>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</si>
  <si>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</si>
  <si>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</si>
  <si>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</si>
  <si>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</si>
  <si>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</si>
  <si>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</si>
  <si>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</si>
  <si>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</si>
  <si>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</si>
  <si>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</si>
  <si>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</si>
  <si>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</si>
  <si>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</si>
  <si>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</si>
  <si>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</si>
  <si>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</si>
  <si>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</si>
  <si>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</si>
  <si>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</si>
  <si>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</si>
  <si>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</si>
  <si>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</si>
  <si>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</si>
  <si>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</si>
  <si>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</si>
  <si>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</si>
  <si>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</si>
  <si>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</si>
  <si>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</si>
  <si>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</si>
  <si>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</si>
  <si>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</si>
  <si>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</si>
  <si>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</si>
  <si>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</si>
  <si>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</si>
  <si>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</si>
  <si>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</si>
  <si>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</si>
  <si>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</si>
  <si>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</si>
  <si>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</si>
  <si>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</si>
  <si>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</si>
  <si>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</si>
  <si>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</si>
  <si>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</si>
  <si>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</si>
  <si>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</si>
  <si>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</si>
  <si>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</si>
  <si>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</si>
  <si>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</si>
  <si>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</si>
  <si>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</si>
  <si>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</si>
  <si>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</si>
  <si>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</si>
  <si>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</si>
  <si>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</si>
  <si>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</si>
  <si>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</si>
  <si>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</si>
  <si>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</si>
  <si>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</si>
  <si>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</si>
  <si>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</si>
  <si>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</si>
  <si>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</si>
  <si>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</si>
  <si>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</si>
  <si>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</si>
  <si>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</si>
  <si>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</si>
  <si>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</si>
  <si>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</si>
  <si>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</si>
  <si>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</si>
  <si>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</si>
  <si>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</si>
  <si>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</si>
  <si>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</si>
  <si>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</si>
  <si>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</si>
  <si>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</si>
  <si>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</si>
  <si>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</si>
  <si>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</si>
  <si>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</si>
  <si>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</si>
  <si>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</si>
  <si>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</si>
  <si>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</si>
  <si>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</si>
  <si>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</si>
  <si>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</si>
  <si>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</si>
  <si>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</si>
  <si>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</si>
  <si>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</si>
  <si>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</si>
  <si>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</si>
  <si>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</si>
  <si>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</si>
  <si>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</si>
  <si>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</si>
  <si>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</si>
  <si>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</si>
  <si>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</si>
  <si>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</si>
  <si>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</si>
  <si>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</si>
  <si>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</si>
  <si>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</si>
  <si>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</si>
  <si>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</si>
  <si>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</si>
  <si>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</si>
  <si>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</si>
  <si>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</si>
  <si>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</si>
  <si>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</si>
  <si>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</si>
  <si>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</si>
  <si>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</si>
  <si>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</si>
  <si>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</si>
  <si>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</si>
  <si>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</si>
  <si>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</si>
  <si>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</si>
  <si>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</si>
  <si>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</si>
  <si>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</si>
  <si>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</si>
  <si>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</si>
  <si>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</si>
  <si>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</si>
  <si>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</si>
  <si>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</si>
  <si>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</si>
  <si>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</si>
  <si>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</si>
  <si>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</si>
  <si>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</si>
  <si>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</si>
  <si>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</si>
  <si>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</si>
  <si>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</si>
  <si>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</si>
  <si>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</si>
  <si>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</si>
  <si>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</si>
  <si>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</si>
  <si>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</si>
  <si>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</si>
  <si>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</si>
  <si>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</si>
  <si>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</si>
  <si>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</si>
  <si>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</si>
  <si>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</si>
  <si>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</si>
  <si>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</si>
  <si>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</si>
  <si>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</si>
  <si>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</si>
  <si>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</si>
  <si>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</si>
  <si>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</si>
  <si>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</si>
  <si>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</si>
  <si>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</si>
  <si>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</si>
  <si>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</si>
  <si>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</si>
  <si>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</si>
  <si>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</si>
  <si>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</si>
  <si>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</si>
  <si>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</si>
  <si>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</si>
  <si>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</si>
  <si>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</si>
  <si>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</si>
  <si>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</si>
  <si>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</si>
  <si>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</si>
  <si>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</si>
  <si>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</si>
  <si>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</si>
  <si>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</si>
  <si>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</si>
  <si>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</si>
  <si>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</si>
  <si>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</si>
  <si>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</si>
  <si>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</si>
  <si>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</si>
  <si>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</si>
  <si>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</si>
  <si>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</si>
  <si>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</si>
  <si>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</si>
  <si>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</si>
  <si>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</si>
  <si>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</si>
  <si>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</si>
  <si>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</si>
  <si>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</si>
  <si>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</si>
  <si>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</si>
  <si>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</si>
  <si>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</si>
  <si>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</si>
  <si>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</si>
  <si>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</si>
  <si>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</si>
  <si>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</si>
  <si>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</si>
  <si>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</si>
  <si>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</si>
  <si>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</si>
  <si>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</si>
  <si>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</si>
  <si>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</si>
  <si>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</si>
  <si>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</si>
  <si>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</si>
  <si>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</si>
  <si>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</si>
  <si>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</si>
  <si>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</si>
  <si>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</si>
  <si>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</si>
  <si>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</si>
  <si>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</si>
  <si>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</si>
  <si>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</si>
  <si>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</si>
  <si>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</si>
  <si>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</si>
  <si>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</si>
  <si>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</si>
  <si>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</si>
  <si>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</si>
  <si>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</si>
  <si>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</si>
  <si>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</si>
  <si>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</si>
  <si>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</si>
  <si>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</si>
  <si>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</si>
  <si>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</si>
  <si>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</si>
  <si>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</si>
  <si>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</si>
  <si>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</si>
  <si>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</si>
  <si>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</si>
  <si>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</si>
  <si>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</si>
  <si>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</si>
  <si>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</si>
  <si>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</si>
  <si>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</si>
  <si>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</si>
  <si>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</si>
  <si>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</si>
  <si>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</si>
  <si>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</si>
  <si>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</si>
  <si>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</si>
  <si>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</si>
  <si>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</si>
  <si>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</si>
  <si>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</si>
  <si>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</si>
  <si>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</si>
  <si>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</si>
  <si>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</si>
  <si>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</si>
  <si>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</si>
  <si>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</si>
  <si>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</si>
  <si>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</si>
  <si>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</si>
  <si>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</si>
  <si>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</si>
  <si>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</si>
  <si>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</si>
  <si>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</si>
  <si>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</si>
  <si>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</si>
  <si>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</si>
  <si>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</si>
  <si>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</si>
  <si>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</si>
  <si>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</si>
  <si>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</si>
  <si>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</si>
  <si>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</si>
  <si>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</si>
  <si>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</si>
  <si>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</si>
  <si>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</si>
  <si>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</si>
  <si>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</si>
  <si>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</si>
  <si>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</si>
  <si>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</si>
  <si>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</si>
  <si>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</si>
  <si>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</si>
  <si>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</si>
  <si>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</si>
  <si>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</si>
  <si>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</si>
  <si>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</si>
  <si>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</si>
  <si>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</si>
  <si>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</si>
  <si>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</si>
  <si>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</si>
  <si>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</si>
  <si>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</si>
  <si>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</si>
  <si>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</si>
  <si>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</si>
  <si>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</si>
  <si>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</si>
  <si>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</si>
  <si>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</si>
  <si>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</si>
  <si>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</si>
  <si>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</si>
  <si>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</si>
  <si>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</si>
  <si>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</si>
  <si>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</si>
  <si>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</si>
  <si>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</si>
  <si>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</si>
  <si>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</si>
  <si>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</si>
  <si>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</si>
  <si>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</si>
  <si>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</si>
  <si>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</si>
  <si>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</si>
  <si>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</si>
  <si>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</si>
  <si>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</si>
  <si>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</si>
  <si>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</si>
  <si>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</si>
  <si>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</si>
  <si>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</si>
  <si>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</si>
  <si>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</si>
  <si>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</si>
  <si>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</si>
  <si>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</si>
  <si>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</si>
  <si>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</si>
  <si>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</si>
  <si>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</si>
  <si>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</si>
  <si>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</si>
  <si>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</si>
  <si>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</si>
  <si>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</si>
  <si>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</si>
  <si>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</si>
  <si>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</si>
  <si>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</si>
  <si>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</si>
  <si>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</si>
  <si>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</si>
  <si>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</si>
  <si>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</si>
  <si>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</si>
  <si>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</si>
  <si>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</si>
  <si>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</si>
  <si>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</si>
  <si>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</si>
  <si>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</si>
  <si>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</si>
  <si>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</si>
  <si>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</si>
  <si>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</si>
  <si>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</si>
  <si>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</si>
  <si>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</si>
  <si>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</si>
  <si>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</si>
  <si>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</si>
  <si>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</si>
  <si>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</si>
  <si>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</si>
  <si>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</si>
  <si>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</si>
  <si>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</si>
  <si>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</si>
  <si>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</si>
  <si>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</si>
  <si>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</si>
  <si>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</si>
  <si>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</si>
  <si>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</si>
  <si>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</si>
  <si>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</si>
  <si>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</si>
  <si>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</si>
  <si>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</si>
  <si>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</si>
  <si>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</si>
  <si>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</si>
  <si>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</si>
  <si>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</si>
  <si>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</si>
  <si>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</si>
  <si>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</si>
  <si>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</si>
  <si>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</si>
  <si>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</si>
  <si>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</si>
  <si>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</si>
  <si>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</si>
  <si>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</si>
  <si>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</si>
  <si>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</si>
  <si>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</si>
  <si>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</si>
  <si>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</si>
  <si>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</si>
  <si>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</si>
  <si>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</si>
  <si>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</si>
  <si>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</si>
  <si>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</si>
  <si>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</si>
  <si>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</si>
  <si>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</si>
  <si>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</si>
  <si>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</si>
  <si>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</si>
  <si>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</si>
  <si>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</si>
  <si>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</si>
  <si>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</si>
  <si>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</si>
  <si>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</si>
  <si>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</si>
  <si>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</si>
  <si>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</si>
  <si>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</si>
  <si>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</si>
  <si>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</si>
  <si>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</si>
  <si>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</si>
  <si>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</si>
  <si>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</si>
  <si>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</si>
  <si>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</si>
  <si>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</si>
  <si>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</si>
  <si>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</si>
  <si>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</si>
  <si>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</si>
  <si>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</si>
  <si>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</si>
  <si>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</si>
  <si>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</si>
  <si>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</si>
  <si>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</si>
  <si>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</si>
  <si>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</si>
  <si>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</si>
  <si>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</si>
  <si>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</si>
  <si>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</si>
  <si>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</si>
  <si>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</si>
  <si>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</si>
  <si>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</si>
  <si>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</si>
  <si>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</si>
  <si>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</si>
  <si>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</si>
  <si>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</si>
  <si>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</si>
  <si>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</si>
  <si>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</si>
  <si>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</si>
  <si>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</si>
  <si>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</si>
  <si>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</si>
  <si>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</si>
  <si>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</si>
  <si>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</si>
  <si>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</si>
  <si>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</si>
  <si>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</si>
  <si>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</si>
  <si>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</si>
  <si>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</si>
  <si>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</si>
  <si>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</si>
  <si>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</si>
  <si>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</si>
  <si>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</si>
  <si>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</si>
  <si>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</si>
  <si>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</si>
  <si>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</si>
  <si>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</si>
  <si>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</si>
  <si>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</si>
  <si>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</si>
  <si>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</si>
  <si>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</si>
  <si>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</si>
  <si>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</si>
  <si>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</si>
  <si>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</si>
  <si>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</si>
  <si>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</si>
  <si>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</si>
  <si>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</si>
  <si>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</si>
  <si>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</si>
  <si>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</si>
  <si>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</si>
  <si>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</si>
  <si>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</si>
  <si>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</si>
  <si>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</si>
  <si>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</si>
  <si>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</si>
  <si>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</si>
  <si>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</si>
  <si>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</si>
  <si>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</si>
  <si>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</si>
  <si>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</si>
  <si>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</si>
  <si>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</si>
  <si>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</si>
  <si>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</si>
  <si>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</si>
  <si>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</si>
  <si>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</si>
  <si>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</si>
  <si>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</si>
  <si>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</si>
  <si>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</si>
  <si>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</si>
  <si>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</si>
  <si>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</si>
  <si>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</si>
  <si>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</si>
  <si>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</si>
  <si>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</si>
  <si>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</si>
  <si>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</si>
  <si>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</si>
  <si>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</si>
  <si>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</si>
  <si>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</si>
  <si>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</si>
  <si>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</si>
  <si>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</si>
  <si>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</si>
  <si>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</si>
  <si>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</si>
  <si>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</si>
  <si>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</si>
  <si>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</si>
  <si>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</si>
  <si>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</si>
  <si>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</si>
  <si>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</si>
  <si>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</si>
  <si>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</si>
  <si>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</si>
  <si>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</si>
  <si>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</si>
  <si>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</si>
  <si>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</si>
  <si>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</si>
  <si>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</si>
  <si>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</si>
  <si>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</si>
  <si>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</si>
  <si>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</si>
  <si>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</si>
  <si>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</si>
  <si>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</si>
  <si>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</si>
  <si>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</si>
  <si>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</si>
  <si>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</si>
  <si>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</si>
  <si>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</si>
  <si>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</si>
  <si>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</si>
  <si>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</si>
  <si>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</si>
  <si>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</si>
  <si>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</si>
  <si>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</si>
  <si>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</si>
  <si>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</si>
  <si>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</si>
  <si>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</si>
  <si>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</si>
  <si>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</si>
  <si>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</si>
  <si>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</si>
  <si>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</si>
  <si>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</si>
  <si>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</si>
  <si>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</si>
  <si>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</si>
  <si>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</si>
  <si>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</si>
  <si>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</si>
  <si>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</si>
  <si>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</si>
  <si>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</si>
  <si>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</si>
  <si>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</si>
  <si>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</si>
  <si>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</si>
  <si>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</si>
  <si>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</si>
  <si>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</si>
  <si>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</si>
  <si>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</si>
  <si>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</si>
  <si>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</si>
  <si>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</si>
  <si>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</si>
  <si>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</si>
  <si>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</si>
  <si>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</si>
  <si>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</si>
  <si>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</si>
  <si>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</si>
  <si>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</si>
  <si>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</si>
  <si>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</si>
  <si>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</si>
  <si>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</si>
  <si>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</si>
  <si>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</si>
  <si>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</si>
  <si>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</si>
  <si>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</si>
  <si>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</si>
  <si>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</si>
  <si>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</si>
  <si>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</si>
  <si>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</si>
  <si>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</si>
  <si>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</si>
  <si>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</si>
  <si>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</si>
  <si>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</si>
  <si>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</si>
  <si>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</si>
  <si>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</si>
  <si>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</si>
  <si>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</si>
  <si>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</si>
  <si>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</si>
  <si>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</si>
  <si>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</si>
  <si>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</si>
  <si>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</si>
  <si>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</si>
  <si>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</si>
  <si>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</si>
  <si>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</si>
  <si>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</si>
  <si>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</si>
  <si>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</si>
  <si>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</si>
  <si>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</si>
  <si>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</si>
  <si>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</si>
  <si>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</si>
  <si>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</si>
  <si>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</si>
  <si>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</si>
  <si>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</si>
  <si>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</si>
  <si>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</si>
  <si>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</si>
  <si>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</si>
  <si>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</si>
  <si>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</si>
  <si>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</si>
  <si>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</si>
  <si>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</si>
  <si>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</si>
  <si>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</si>
  <si>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</si>
  <si>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</si>
  <si>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</si>
  <si>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</si>
  <si>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</si>
  <si>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</si>
  <si>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</si>
  <si>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</si>
  <si>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</si>
  <si>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</si>
  <si>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</si>
  <si>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</si>
  <si>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</si>
  <si>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</si>
  <si>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</si>
  <si>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</si>
  <si>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</si>
  <si>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</si>
  <si>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</si>
  <si>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</si>
  <si>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</si>
  <si>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</si>
  <si>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</si>
  <si>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</si>
  <si>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</si>
  <si>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</si>
  <si>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</si>
  <si>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</si>
  <si>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</si>
  <si>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</si>
  <si>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</si>
  <si>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</si>
  <si>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</si>
  <si>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</si>
  <si>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</si>
  <si>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</si>
  <si>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</si>
  <si>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</si>
  <si>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</si>
  <si>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</si>
  <si>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</si>
  <si>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</si>
  <si>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</si>
  <si>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</si>
  <si>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</si>
  <si>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</si>
  <si>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</si>
  <si>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</si>
  <si>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</si>
  <si>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</si>
  <si>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</si>
  <si>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</si>
  <si>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</si>
  <si>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</si>
  <si>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</si>
  <si>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</si>
  <si>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</si>
  <si>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</si>
  <si>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</si>
  <si>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</si>
  <si>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</si>
  <si>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</si>
  <si>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</si>
  <si>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</si>
  <si>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</si>
  <si>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</si>
  <si>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</si>
  <si>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</si>
  <si>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</si>
  <si>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</si>
  <si>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</si>
  <si>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</si>
  <si>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</si>
  <si>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</si>
  <si>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</si>
  <si>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</si>
  <si>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</si>
  <si>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</si>
  <si>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</si>
  <si>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</si>
  <si>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</si>
  <si>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</si>
  <si>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</si>
  <si>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</si>
  <si>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</si>
  <si>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</si>
  <si>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</si>
  <si>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</si>
  <si>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</si>
  <si>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</si>
  <si>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</si>
  <si>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</si>
  <si>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</si>
  <si>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</si>
  <si>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</si>
  <si>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</si>
  <si>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</si>
  <si>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</si>
  <si>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</si>
  <si>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</si>
  <si>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</si>
  <si>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</si>
  <si>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</si>
  <si>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</si>
  <si>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</si>
  <si>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</si>
  <si>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</si>
  <si>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</si>
  <si>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</si>
  <si>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</si>
  <si>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</si>
  <si>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</si>
  <si>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</si>
  <si>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</si>
  <si>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</si>
  <si>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</si>
  <si>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</si>
  <si>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</si>
  <si>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</si>
  <si>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</si>
  <si>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</si>
  <si>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</si>
  <si>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</si>
  <si>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</si>
  <si>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</si>
  <si>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</si>
  <si>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</si>
  <si>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</si>
  <si>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</si>
  <si>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</si>
  <si>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</si>
  <si>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</si>
  <si>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</si>
  <si>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</si>
  <si>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</si>
  <si>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</si>
  <si>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</si>
  <si>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</si>
  <si>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</si>
  <si>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</si>
  <si>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</si>
  <si>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</si>
  <si>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</si>
  <si>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</si>
  <si>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</si>
  <si>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</si>
  <si>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</si>
  <si>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</si>
  <si>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</si>
  <si>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</si>
  <si>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</si>
  <si>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</si>
  <si>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</si>
  <si>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</si>
  <si>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</si>
  <si>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</si>
  <si>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</si>
  <si>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</si>
  <si>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</si>
  <si>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</si>
  <si>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</si>
  <si>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</si>
  <si>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</si>
  <si>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</si>
  <si>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</si>
  <si>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</si>
  <si>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</si>
  <si>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</si>
  <si>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</si>
  <si>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</si>
  <si>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</si>
  <si>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</si>
  <si>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</si>
  <si>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</si>
  <si>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</si>
  <si>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</si>
  <si>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</si>
  <si>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</si>
  <si>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</si>
  <si>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</si>
  <si>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</si>
  <si>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</si>
  <si>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</si>
  <si>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</si>
  <si>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</si>
  <si>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</si>
  <si>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</si>
  <si>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</si>
  <si>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</si>
  <si>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</si>
  <si>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</si>
  <si>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</si>
  <si>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</si>
  <si>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</si>
  <si>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</si>
  <si>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</si>
  <si>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</si>
  <si>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</si>
  <si>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</si>
  <si>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</si>
  <si>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</si>
  <si>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</si>
  <si>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</si>
  <si>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</si>
  <si>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</si>
  <si>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</si>
  <si>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</si>
  <si>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</si>
  <si>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</si>
  <si>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</si>
  <si>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</si>
  <si>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</si>
  <si>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</si>
  <si>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</si>
  <si>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</si>
  <si>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</si>
  <si>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</si>
  <si>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</si>
  <si>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</si>
  <si>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</si>
  <si>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</si>
  <si>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</si>
  <si>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</si>
  <si>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</si>
  <si>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</si>
  <si>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</si>
  <si>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</si>
  <si>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</si>
  <si>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</si>
  <si>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</si>
  <si>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</si>
  <si>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</si>
  <si>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</si>
  <si>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</si>
  <si>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</si>
  <si>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</si>
  <si>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</si>
  <si>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</si>
  <si>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</si>
  <si>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</si>
  <si>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</si>
  <si>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</si>
  <si>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</si>
  <si>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</si>
  <si>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</si>
  <si>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</si>
  <si>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</si>
  <si>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</si>
  <si>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</si>
  <si>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</si>
  <si>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</si>
  <si>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</si>
  <si>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</si>
  <si>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</si>
  <si>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</si>
  <si>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</si>
  <si>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</si>
  <si>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</si>
  <si>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</si>
  <si>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</si>
  <si>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</si>
  <si>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</si>
  <si>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</si>
  <si>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</si>
  <si>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</si>
  <si>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</si>
  <si>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</si>
  <si>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</si>
  <si>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</si>
  <si>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</si>
  <si>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</si>
  <si>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</si>
  <si>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</si>
  <si>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</si>
  <si>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</si>
  <si>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</si>
  <si>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</si>
  <si>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</si>
  <si>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</si>
  <si>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</si>
  <si>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</si>
  <si>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</si>
  <si>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</si>
  <si>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</si>
  <si>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</si>
  <si>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</si>
  <si>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</si>
  <si>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</si>
  <si>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</si>
  <si>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</si>
  <si>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</si>
  <si>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</si>
  <si>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</si>
  <si>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</si>
  <si>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</si>
  <si>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</si>
  <si>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</si>
  <si>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</si>
  <si>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</si>
  <si>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</si>
  <si>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</si>
  <si>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</si>
  <si>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</si>
  <si>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</si>
  <si>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</si>
  <si>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</si>
  <si>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</si>
  <si>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</si>
  <si>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</si>
  <si>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</si>
  <si>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</si>
  <si>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</si>
  <si>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</si>
  <si>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</si>
  <si>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</si>
  <si>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・補助金の支払は、別途、都道府県の指定する様式で法人・事業所の振込先の口座情報等を都道府県に届け出ること。</t>
    <rPh sb="157" eb="158">
      <t>トウ</t>
    </rPh>
    <rPh sb="220" eb="224">
      <t>トドウフケン</t>
    </rPh>
    <rPh sb="225" eb="227">
      <t>シテイ</t>
    </rPh>
    <rPh sb="229" eb="231">
      <t>ヨウシキ</t>
    </rPh>
    <phoneticPr fontId="9"/>
  </si>
  <si>
    <t xml:space="preserve">！基本情報入力シートで提出先を選択していない場合、「提出先未選択」と表示されます。
</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</si>
</sst>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trike/>
      <sz val="1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121" fillId="0" borderId="47" xfId="0" applyFont="1" applyBorder="1" applyAlignment="1">
      <alignment horizontal="center" vertical="center" wrapText="1"/>
    </xf>
    <xf numFmtId="0" fontId="60" fillId="0" borderId="26" xfId="0" applyFont="1" applyFill="1"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2164</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368</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2358</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2321</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2322</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2342</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2343</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2323</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2344</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2345</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2324</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2346</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2347</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2304</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2166</v>
      </c>
      <c r="C37" s="724"/>
      <c r="D37" s="724"/>
      <c r="E37" s="724"/>
      <c r="F37" s="724"/>
      <c r="G37" s="724"/>
      <c r="H37" s="724"/>
      <c r="I37" s="724"/>
      <c r="J37" s="724"/>
      <c r="K37" s="725"/>
      <c r="L37" s="723" t="s">
        <v>2167</v>
      </c>
      <c r="M37" s="724"/>
      <c r="N37" s="724"/>
      <c r="O37" s="724"/>
      <c r="P37" s="725"/>
      <c r="Q37" s="707" t="s">
        <v>32</v>
      </c>
      <c r="R37" s="708"/>
      <c r="S37" s="708"/>
      <c r="T37" s="708"/>
      <c r="U37" s="708"/>
      <c r="V37" s="709"/>
      <c r="W37" s="705" t="s">
        <v>33</v>
      </c>
      <c r="X37" s="723" t="s">
        <v>34</v>
      </c>
      <c r="Y37" s="725"/>
      <c r="Z37" s="697" t="s">
        <v>35</v>
      </c>
      <c r="AA37" s="710" t="s">
        <v>2168</v>
      </c>
      <c r="AB37" s="710" t="s">
        <v>2169</v>
      </c>
      <c r="AC37" s="710" t="s">
        <v>2294</v>
      </c>
      <c r="AD37" s="705" t="s">
        <v>2170</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2325</v>
      </c>
      <c r="C39" s="732"/>
      <c r="D39" s="732"/>
      <c r="E39" s="732"/>
      <c r="F39" s="732"/>
      <c r="G39" s="732"/>
      <c r="H39" s="732"/>
      <c r="I39" s="732"/>
      <c r="J39" s="732"/>
      <c r="K39" s="732"/>
      <c r="L39" s="699" t="s">
        <v>2330</v>
      </c>
      <c r="M39" s="699"/>
      <c r="N39" s="699"/>
      <c r="O39" s="699"/>
      <c r="P39" s="699"/>
      <c r="Q39" s="696" t="s">
        <v>395</v>
      </c>
      <c r="R39" s="696"/>
      <c r="S39" s="696"/>
      <c r="T39" s="696"/>
      <c r="U39" s="696"/>
      <c r="V39" s="520" t="s">
        <v>1073</v>
      </c>
      <c r="W39" s="520" t="s">
        <v>2331</v>
      </c>
      <c r="X39" s="703" t="s">
        <v>2348</v>
      </c>
      <c r="Y39" s="704"/>
      <c r="Z39" s="519" t="str">
        <f>IFERROR(VLOOKUP(X39, 【参考】数式用!$A$2:$B$48, 2, FALSE), "")</f>
        <v>11</v>
      </c>
      <c r="AA39" s="533">
        <v>620000</v>
      </c>
      <c r="AB39" s="534">
        <v>258540</v>
      </c>
      <c r="AC39" s="535">
        <f>AA39-AB39</f>
        <v>361460</v>
      </c>
      <c r="AD39" s="530" t="s">
        <v>2336</v>
      </c>
      <c r="AE39" s="209"/>
      <c r="AF39" s="210"/>
      <c r="AG39" s="210"/>
      <c r="AH39" s="210"/>
      <c r="AI39" s="210"/>
      <c r="AJ39" s="210"/>
      <c r="AK39" s="210"/>
      <c r="AL39" s="210"/>
      <c r="AM39" s="210"/>
      <c r="AN39" s="210"/>
    </row>
    <row r="40" spans="1:40" ht="49.9" customHeight="1">
      <c r="A40" s="208">
        <f>A39+1</f>
        <v>2</v>
      </c>
      <c r="B40" s="731" t="s">
        <v>2326</v>
      </c>
      <c r="C40" s="732"/>
      <c r="D40" s="732"/>
      <c r="E40" s="732"/>
      <c r="F40" s="732"/>
      <c r="G40" s="732"/>
      <c r="H40" s="732"/>
      <c r="I40" s="732"/>
      <c r="J40" s="732"/>
      <c r="K40" s="732"/>
      <c r="L40" s="699" t="s">
        <v>2330</v>
      </c>
      <c r="M40" s="699"/>
      <c r="N40" s="699"/>
      <c r="O40" s="699"/>
      <c r="P40" s="699"/>
      <c r="Q40" s="696" t="s">
        <v>395</v>
      </c>
      <c r="R40" s="696"/>
      <c r="S40" s="696"/>
      <c r="T40" s="696"/>
      <c r="U40" s="696"/>
      <c r="V40" s="520" t="s">
        <v>1075</v>
      </c>
      <c r="W40" s="520" t="s">
        <v>2332</v>
      </c>
      <c r="X40" s="703" t="s">
        <v>2349</v>
      </c>
      <c r="Y40" s="704"/>
      <c r="Z40" s="509" t="str">
        <f>IFERROR(VLOOKUP(X40, 【参考】数式用!$A$2:$B$48, 2, FALSE), "")</f>
        <v>22</v>
      </c>
      <c r="AA40" s="536">
        <v>4740000</v>
      </c>
      <c r="AB40" s="537">
        <v>260700</v>
      </c>
      <c r="AC40" s="538">
        <f t="shared" ref="AC40:AC103" si="0">AA40-AB40</f>
        <v>4479300</v>
      </c>
      <c r="AD40" s="531" t="s">
        <v>2336</v>
      </c>
      <c r="AE40" s="209"/>
      <c r="AF40"/>
    </row>
    <row r="41" spans="1:40" ht="49.9" customHeight="1">
      <c r="A41" s="208">
        <f t="shared" ref="A41:A77" si="1">A40+1</f>
        <v>3</v>
      </c>
      <c r="B41" s="712" t="s">
        <v>2327</v>
      </c>
      <c r="C41" s="713"/>
      <c r="D41" s="713"/>
      <c r="E41" s="713"/>
      <c r="F41" s="713"/>
      <c r="G41" s="713"/>
      <c r="H41" s="713"/>
      <c r="I41" s="713"/>
      <c r="J41" s="713"/>
      <c r="K41" s="714"/>
      <c r="L41" s="700" t="s">
        <v>2330</v>
      </c>
      <c r="M41" s="701"/>
      <c r="N41" s="701"/>
      <c r="O41" s="701"/>
      <c r="P41" s="702"/>
      <c r="Q41" s="696" t="s">
        <v>395</v>
      </c>
      <c r="R41" s="696"/>
      <c r="S41" s="696"/>
      <c r="T41" s="696"/>
      <c r="U41" s="696"/>
      <c r="V41" s="520" t="s">
        <v>1079</v>
      </c>
      <c r="W41" s="101" t="s">
        <v>2333</v>
      </c>
      <c r="X41" s="703" t="s">
        <v>2350</v>
      </c>
      <c r="Y41" s="704"/>
      <c r="Z41" s="510" t="str">
        <f>IFERROR(VLOOKUP(X41, 【参考】数式用!$A$2:$B$48, 2, FALSE), "")</f>
        <v>46</v>
      </c>
      <c r="AA41" s="536">
        <v>2370000</v>
      </c>
      <c r="AB41" s="537">
        <v>73470</v>
      </c>
      <c r="AC41" s="539">
        <f t="shared" si="0"/>
        <v>2296530</v>
      </c>
      <c r="AD41" s="531" t="s">
        <v>2336</v>
      </c>
      <c r="AE41" s="209"/>
      <c r="AF41"/>
    </row>
    <row r="42" spans="1:40" ht="49.9" customHeight="1">
      <c r="A42" s="208">
        <f t="shared" si="1"/>
        <v>4</v>
      </c>
      <c r="B42" s="712" t="s">
        <v>2328</v>
      </c>
      <c r="C42" s="713"/>
      <c r="D42" s="713"/>
      <c r="E42" s="713"/>
      <c r="F42" s="713"/>
      <c r="G42" s="713"/>
      <c r="H42" s="713"/>
      <c r="I42" s="713"/>
      <c r="J42" s="713"/>
      <c r="K42" s="714"/>
      <c r="L42" s="700" t="s">
        <v>2330</v>
      </c>
      <c r="M42" s="701"/>
      <c r="N42" s="701"/>
      <c r="O42" s="701"/>
      <c r="P42" s="702"/>
      <c r="Q42" s="696" t="s">
        <v>395</v>
      </c>
      <c r="R42" s="696"/>
      <c r="S42" s="696"/>
      <c r="T42" s="696"/>
      <c r="U42" s="696"/>
      <c r="V42" s="520" t="s">
        <v>1070</v>
      </c>
      <c r="W42" s="101" t="s">
        <v>2334</v>
      </c>
      <c r="X42" s="703" t="s">
        <v>2351</v>
      </c>
      <c r="Y42" s="704"/>
      <c r="Z42" s="509" t="str">
        <f>IFERROR(VLOOKUP(X42, 【参考】数式用!$A$2:$B$48, 2, FALSE), "")</f>
        <v>32</v>
      </c>
      <c r="AA42" s="536">
        <v>7100000</v>
      </c>
      <c r="AB42" s="537">
        <v>1128900</v>
      </c>
      <c r="AC42" s="538">
        <f t="shared" si="0"/>
        <v>5971100</v>
      </c>
      <c r="AD42" s="531" t="s">
        <v>2336</v>
      </c>
      <c r="AE42" s="209"/>
      <c r="AF42"/>
    </row>
    <row r="43" spans="1:40" ht="49.9" customHeight="1">
      <c r="A43" s="208">
        <f t="shared" si="1"/>
        <v>5</v>
      </c>
      <c r="B43" s="712" t="s">
        <v>2329</v>
      </c>
      <c r="C43" s="713"/>
      <c r="D43" s="713"/>
      <c r="E43" s="713"/>
      <c r="F43" s="713"/>
      <c r="G43" s="713"/>
      <c r="H43" s="713"/>
      <c r="I43" s="713"/>
      <c r="J43" s="713"/>
      <c r="K43" s="714"/>
      <c r="L43" s="700" t="s">
        <v>2330</v>
      </c>
      <c r="M43" s="701"/>
      <c r="N43" s="701"/>
      <c r="O43" s="701"/>
      <c r="P43" s="702"/>
      <c r="Q43" s="696" t="s">
        <v>395</v>
      </c>
      <c r="R43" s="696"/>
      <c r="S43" s="696"/>
      <c r="T43" s="696"/>
      <c r="U43" s="696"/>
      <c r="V43" s="574" t="s">
        <v>1070</v>
      </c>
      <c r="W43" s="101" t="s">
        <v>2335</v>
      </c>
      <c r="X43" s="703" t="s">
        <v>2271</v>
      </c>
      <c r="Y43" s="704"/>
      <c r="Z43" s="509" t="str">
        <f>IFERROR(VLOOKUP(X43, 【参考】数式用!$A$2:$B$48, 2, FALSE), "")</f>
        <v>22</v>
      </c>
      <c r="AA43" s="536">
        <v>12700000</v>
      </c>
      <c r="AB43" s="537">
        <v>850900</v>
      </c>
      <c r="AC43" s="538">
        <f t="shared" si="0"/>
        <v>11849100</v>
      </c>
      <c r="AD43" s="531" t="s">
        <v>2336</v>
      </c>
      <c r="AE43" s="209"/>
      <c r="AF43"/>
    </row>
    <row r="44" spans="1:40" ht="49.9" customHeight="1">
      <c r="A44" s="208">
        <f t="shared" si="1"/>
        <v>6</v>
      </c>
      <c r="B44" s="712" t="s">
        <v>2337</v>
      </c>
      <c r="C44" s="713"/>
      <c r="D44" s="713"/>
      <c r="E44" s="713"/>
      <c r="F44" s="713"/>
      <c r="G44" s="713"/>
      <c r="H44" s="713"/>
      <c r="I44" s="713"/>
      <c r="J44" s="713"/>
      <c r="K44" s="714"/>
      <c r="L44" s="700" t="s">
        <v>2330</v>
      </c>
      <c r="M44" s="701"/>
      <c r="N44" s="701"/>
      <c r="O44" s="701"/>
      <c r="P44" s="702"/>
      <c r="Q44" s="696" t="s">
        <v>395</v>
      </c>
      <c r="R44" s="696"/>
      <c r="S44" s="696"/>
      <c r="T44" s="696"/>
      <c r="U44" s="696"/>
      <c r="V44" s="520" t="s">
        <v>1077</v>
      </c>
      <c r="W44" s="101" t="s">
        <v>2338</v>
      </c>
      <c r="X44" s="703" t="s">
        <v>2307</v>
      </c>
      <c r="Y44" s="704"/>
      <c r="Z44" s="509" t="str">
        <f>IFERROR(VLOOKUP(X44, 【参考】数式用!$A$2:$B$48, 2, FALSE), "")</f>
        <v>44</v>
      </c>
      <c r="AA44" s="536">
        <v>500000</v>
      </c>
      <c r="AB44" s="537">
        <v>15500</v>
      </c>
      <c r="AC44" s="538">
        <f t="shared" si="0"/>
        <v>484500</v>
      </c>
      <c r="AD44" s="531" t="s">
        <v>2336</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2171</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2175</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2296</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2173</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2174</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2336</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2179</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2180</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2181</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2182</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2183</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2162</v>
      </c>
      <c r="C76" s="724"/>
      <c r="D76" s="724"/>
      <c r="E76" s="738"/>
      <c r="F76" s="739"/>
      <c r="G76" s="745" t="s">
        <v>2184</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2185</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2186</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2187</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2188</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2189</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2190</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2191</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2300</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2192</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2303</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2193</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2301</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2302</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2194</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2195</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2196</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2197</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2298</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2305</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2352</v>
      </c>
      <c r="F124" s="892"/>
      <c r="G124" s="32" t="s">
        <v>142</v>
      </c>
      <c r="H124" s="891" t="s">
        <v>2352</v>
      </c>
      <c r="I124" s="892"/>
      <c r="J124" s="32" t="s">
        <v>143</v>
      </c>
      <c r="K124" s="891" t="s">
        <v>2352</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2172</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2299</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2178</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2176</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2295</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2203</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2166</v>
      </c>
      <c r="C10" s="1068"/>
      <c r="D10" s="1068"/>
      <c r="E10" s="1068"/>
      <c r="F10" s="1069"/>
      <c r="G10" s="1073" t="s">
        <v>31</v>
      </c>
      <c r="H10" s="1075" t="s">
        <v>32</v>
      </c>
      <c r="I10" s="1075"/>
      <c r="J10" s="1076" t="s">
        <v>184</v>
      </c>
      <c r="K10" s="1078" t="s">
        <v>34</v>
      </c>
      <c r="L10" s="1080" t="s">
        <v>2198</v>
      </c>
      <c r="M10" s="1103"/>
      <c r="N10" s="1105" t="s">
        <v>185</v>
      </c>
      <c r="O10" s="1107" t="s">
        <v>186</v>
      </c>
      <c r="P10" s="1101" t="s">
        <v>187</v>
      </c>
      <c r="Q10" s="1097" t="s">
        <v>2199</v>
      </c>
      <c r="R10" s="1084" t="s">
        <v>188</v>
      </c>
      <c r="S10" s="1092"/>
      <c r="T10" s="1092"/>
      <c r="U10" s="1092"/>
      <c r="V10" s="1092"/>
      <c r="W10" s="1092"/>
      <c r="X10" s="1092"/>
      <c r="Y10" s="1092"/>
      <c r="Z10" s="1092"/>
      <c r="AA10" s="1092"/>
      <c r="AB10" s="1092"/>
      <c r="AC10" s="1093"/>
      <c r="AD10" s="1084" t="s">
        <v>2200</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2201</v>
      </c>
      <c r="AM11" s="1083"/>
      <c r="AN11" s="322"/>
      <c r="AO11" s="243" t="s">
        <v>206</v>
      </c>
      <c r="AP11" s="323" t="s">
        <v>207</v>
      </c>
      <c r="AQ11" s="243" t="s">
        <v>208</v>
      </c>
      <c r="AR11" s="243" t="s">
        <v>209</v>
      </c>
      <c r="AS11" s="243" t="s">
        <v>210</v>
      </c>
      <c r="AT11" s="243" t="s">
        <v>211</v>
      </c>
      <c r="AU11" s="324" t="s">
        <v>212</v>
      </c>
      <c r="AV11" s="324" t="s">
        <v>2202</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2336</v>
      </c>
      <c r="AG12" s="990" t="str">
        <f>IF(AND(AQ12&lt;&gt;"対象外", P12&lt;&gt;""),ROUNDDOWN(ROUND(L12*VLOOKUP(K12,【参考】数式用２!$A$2:$K$50,MATCH("ベア加算あり",【参考】数式用２!$C$4:$K$4,0)+2,0),0),0)*AB12,"")</f>
        <v/>
      </c>
      <c r="AH12" s="1008"/>
      <c r="AI12" s="999" t="s">
        <v>2336</v>
      </c>
      <c r="AJ12" s="999" t="s">
        <v>2336</v>
      </c>
      <c r="AK12" s="1002">
        <v>1</v>
      </c>
      <c r="AL12" s="1005" t="s">
        <v>2283</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2336</v>
      </c>
      <c r="AG16" s="990" t="str">
        <f>IF(AND(AQ16&lt;&gt;"対象外", P16&lt;&gt;""),ROUNDDOWN(ROUND(L16*VLOOKUP(K16,【参考】数式用２!$A$2:$K$50,MATCH("ベア加算あり",【参考】数式用２!$C$4:$K$4,0)+2,0),0),0)*AB16,"")</f>
        <v/>
      </c>
      <c r="AH16" s="1008"/>
      <c r="AI16" s="999" t="s">
        <v>2336</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2336</v>
      </c>
      <c r="AG20" s="990">
        <f>IF(AND(AQ20&lt;&gt;"対象外", P20&lt;&gt;""),ROUNDDOWN(ROUND(L20*VLOOKUP(K20,【参考】数式用２!$A$2:$K$50,MATCH("ベア加算あり",【参考】数式用２!$C$4:$K$4,0)+2,0),0),0)*AB20,"")</f>
        <v>358260</v>
      </c>
      <c r="AH20" s="1008" t="s">
        <v>2336</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2336</v>
      </c>
      <c r="AG24" s="990">
        <f>IF(AND(AQ24&lt;&gt;"対象外", P24&lt;&gt;""),ROUNDDOWN(ROUND(L24*VLOOKUP(K24,【参考】数式用２!$A$2:$K$50,MATCH("ベア加算あり",【参考】数式用２!$C$4:$K$4,0)+2,0),0),0)*AB24,"")</f>
        <v>2006292</v>
      </c>
      <c r="AH24" s="1008" t="s">
        <v>2336</v>
      </c>
      <c r="AI24" s="999" t="s">
        <v>221</v>
      </c>
      <c r="AJ24" s="999" t="s">
        <v>2336</v>
      </c>
      <c r="AK24" s="1002">
        <v>1</v>
      </c>
      <c r="AL24" s="1005" t="s">
        <v>2285</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2336</v>
      </c>
      <c r="AG28" s="990" t="str">
        <f>IF(AND(AQ28&lt;&gt;"対象外", P28&lt;&gt;""),ROUNDDOWN(ROUND(L28*VLOOKUP(K28,【参考】数式用２!$A$2:$K$50,MATCH("ベア加算あり",【参考】数式用２!$C$4:$K$4,0)+2,0),0),0)*AB28,"")</f>
        <v/>
      </c>
      <c r="AH28" s="1008"/>
      <c r="AI28" s="999" t="s">
        <v>2336</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2336</v>
      </c>
      <c r="AG32" s="990">
        <f>IF(AND(AQ32&lt;&gt;"対象外", P32&lt;&gt;""),ROUNDDOWN(ROUND(L32*VLOOKUP(K32,【参考】数式用２!$A$2:$K$50,MATCH("ベア加算あり",【参考】数式用２!$C$4:$K$4,0)+2,0),0),0)*AB32,"")</f>
        <v>75588</v>
      </c>
      <c r="AH32" s="1008" t="s">
        <v>2336</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4" sqref="AK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2353</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2341</v>
      </c>
      <c r="B15" s="1185" t="s">
        <v>2356</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2297</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2341</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2204</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2341</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2341</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2357</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2341</v>
      </c>
      <c r="B27" s="812" t="s">
        <v>2205</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2341</v>
      </c>
      <c r="B28" s="812" t="s">
        <v>2207</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2341</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2341</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2341</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2341</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2341</v>
      </c>
      <c r="B33" s="1180" t="s">
        <v>2354</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2341</v>
      </c>
      <c r="C37" s="1167" t="s">
        <v>2355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hidden="1" customHeight="1" thickBot="1">
      <c r="A40" s="22"/>
      <c r="B40" s="115" t="s">
        <v>2341</v>
      </c>
      <c r="C40" s="1167" t="s">
        <v>2206</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hidden="1"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2352</v>
      </c>
      <c r="H43" s="1232"/>
      <c r="I43" s="32" t="s">
        <v>143</v>
      </c>
      <c r="J43" s="1231" t="s">
        <v>2352</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hidden="1">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hidden="1">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f>'別紙様式2-4（補助金 個票） '!T10</f>
        <v>0</v>
      </c>
      <c r="AF59" s="1177"/>
      <c r="AG59" s="1177"/>
      <c r="AH59" s="1177"/>
      <c r="AI59" s="1177"/>
      <c r="AJ59" s="1177"/>
    </row>
    <row r="60" spans="1:53" ht="14.45" hidden="1"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hidden="1"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hidden="1"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hidden="1"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2163</v>
      </c>
      <c r="AL63" s="817"/>
      <c r="AM63" s="817"/>
      <c r="AN63" s="817"/>
      <c r="AO63" s="817"/>
      <c r="AP63" s="817"/>
      <c r="AQ63" s="817"/>
      <c r="AR63" s="817"/>
      <c r="AS63" s="817"/>
      <c r="AT63" s="817"/>
      <c r="AU63" s="817"/>
      <c r="AV63" s="818"/>
    </row>
    <row r="64" spans="1:53" ht="31.9" hidden="1"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xjjdH2Z8Vzy2YcTwBfT9Jl3RNQPSCzzvBuKj2H5ibWbyaeJ58wNxk+qg4ctdUYm74Pq7/DlSwWE/nXep+Q4jZQ==" saltValue="3lYhGVFXSm6v9iR/UKLT3A=="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U1" sqref="U1"/>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8" t="s">
        <v>2359</v>
      </c>
      <c r="I3" s="1318"/>
      <c r="J3" s="1318"/>
      <c r="K3" s="1318"/>
      <c r="L3" s="1318"/>
      <c r="M3" s="1318"/>
      <c r="N3" s="1318"/>
      <c r="O3" s="1318"/>
      <c r="P3" s="1318"/>
      <c r="Q3" s="1318"/>
      <c r="R3" s="1318"/>
      <c r="S3" s="1318"/>
      <c r="T3" s="225"/>
      <c r="AH3" s="742"/>
      <c r="AI3" s="742"/>
      <c r="AJ3" s="742"/>
      <c r="AK3" s="742"/>
      <c r="AL3" s="742"/>
    </row>
    <row r="4" spans="1:38" ht="54.6" customHeight="1" thickBot="1">
      <c r="A4" s="205"/>
      <c r="B4" s="205"/>
      <c r="C4" s="226"/>
      <c r="D4" s="227"/>
      <c r="E4" s="227"/>
      <c r="F4" s="227"/>
      <c r="G4" s="228"/>
      <c r="H4" s="1318"/>
      <c r="I4" s="1318"/>
      <c r="J4" s="1318"/>
      <c r="K4" s="1318"/>
      <c r="L4" s="1318"/>
      <c r="M4" s="1318"/>
      <c r="N4" s="1318"/>
      <c r="O4" s="1318"/>
      <c r="P4" s="1318"/>
      <c r="Q4" s="1318"/>
      <c r="R4" s="1318"/>
      <c r="S4" s="1318"/>
      <c r="T4" s="225"/>
    </row>
    <row r="5" spans="1:38" ht="37.15" customHeight="1" thickBot="1">
      <c r="A5" s="1278" t="s">
        <v>277</v>
      </c>
      <c r="B5" s="1278"/>
      <c r="C5" s="1278"/>
      <c r="D5" s="1278"/>
      <c r="E5" s="1279"/>
      <c r="F5" s="524">
        <f>IFERROR(SUM(M:M),"")</f>
        <v>2457870</v>
      </c>
      <c r="G5" s="228"/>
      <c r="H5" s="1318"/>
      <c r="I5" s="1318"/>
      <c r="J5" s="1318"/>
      <c r="K5" s="1318"/>
      <c r="L5" s="1318"/>
      <c r="M5" s="1318"/>
      <c r="N5" s="1318"/>
      <c r="O5" s="1318"/>
      <c r="P5" s="1318"/>
      <c r="Q5" s="1318"/>
      <c r="R5" s="1318"/>
      <c r="S5" s="1318"/>
      <c r="T5" s="225"/>
    </row>
    <row r="6" spans="1:38" ht="36" customHeight="1" thickBot="1">
      <c r="A6" s="1292" t="s">
        <v>278</v>
      </c>
      <c r="B6" s="1293"/>
      <c r="C6" s="1293"/>
      <c r="D6" s="1293"/>
      <c r="E6" s="1293"/>
      <c r="F6" s="525" t="str">
        <f>IF(C3="", 0, IF(P1="", "提出先未選択", SUMIF(D:D, P1, M:M)))</f>
        <v>提出先未選択</v>
      </c>
      <c r="G6" s="228"/>
      <c r="H6" s="1318"/>
      <c r="I6" s="1318"/>
      <c r="J6" s="1318"/>
      <c r="K6" s="1318"/>
      <c r="L6" s="1318"/>
      <c r="M6" s="1318"/>
      <c r="N6" s="1318"/>
      <c r="O6" s="1318"/>
      <c r="P6" s="1318"/>
      <c r="Q6" s="1318"/>
      <c r="R6" s="1318"/>
      <c r="S6" s="1318"/>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2166</v>
      </c>
      <c r="C8" s="1286" t="s">
        <v>31</v>
      </c>
      <c r="D8" s="1269" t="s">
        <v>32</v>
      </c>
      <c r="E8" s="1270"/>
      <c r="F8" s="1289" t="s">
        <v>184</v>
      </c>
      <c r="G8" s="1266" t="s">
        <v>34</v>
      </c>
      <c r="H8" s="1263" t="s">
        <v>35</v>
      </c>
      <c r="I8" s="1286" t="s">
        <v>2209</v>
      </c>
      <c r="J8" s="1301" t="s">
        <v>2212</v>
      </c>
      <c r="K8" s="1304"/>
      <c r="L8" s="1307" t="s">
        <v>2210</v>
      </c>
      <c r="M8" s="1260" t="s">
        <v>2211</v>
      </c>
      <c r="N8" s="1312" t="s">
        <v>280</v>
      </c>
      <c r="O8" s="1313"/>
      <c r="P8" s="1313"/>
      <c r="Q8" s="1314"/>
      <c r="R8" s="1380" t="s">
        <v>281</v>
      </c>
      <c r="S8" s="1298" t="s">
        <v>282</v>
      </c>
      <c r="T8" s="305" t="str">
        <f>IF(C3="", "", IF(AND(COUNTA(基本情報入力シート!X39:X138)=COUNTA(基本情報入力シート!AD39:AD138), COUNTIF(I11:I110, "○")=COUNTIF(AH11:AH110, "○")), "○","×"))</f>
        <v>○</v>
      </c>
      <c r="U8" s="816" t="s">
        <v>2161</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5"/>
      <c r="O9" s="1316"/>
      <c r="P9" s="1316"/>
      <c r="Q9" s="1317"/>
      <c r="R9" s="1310"/>
      <c r="S9" s="1299"/>
      <c r="T9" s="559" t="str">
        <f>IF(C3="", "", IF(P1="", "提出先未選択","○"))</f>
        <v>提出先未選択</v>
      </c>
      <c r="U9" s="816" t="s">
        <v>2360</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1"/>
      <c r="S10" s="1300"/>
      <c r="T10" s="1381"/>
      <c r="U10" s="816"/>
      <c r="V10" s="817"/>
      <c r="W10" s="817"/>
      <c r="X10" s="817"/>
      <c r="Y10" s="817"/>
      <c r="Z10" s="817"/>
      <c r="AA10" s="817"/>
      <c r="AB10" s="817"/>
      <c r="AC10" s="817"/>
      <c r="AD10" s="817"/>
      <c r="AE10" s="818"/>
      <c r="AF10" s="109"/>
      <c r="AG10" s="235" t="s">
        <v>287</v>
      </c>
      <c r="AH10" s="327" t="s">
        <v>288</v>
      </c>
      <c r="AI10" s="327" t="s">
        <v>289</v>
      </c>
      <c r="AJ10" s="327" t="s">
        <v>290</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2336</v>
      </c>
      <c r="O11" s="213"/>
      <c r="P11" s="213"/>
      <c r="Q11" s="179"/>
      <c r="R11" s="179" t="s">
        <v>2336</v>
      </c>
      <c r="S11" s="180" t="s">
        <v>2340</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2336</v>
      </c>
      <c r="O12" s="214"/>
      <c r="P12" s="214"/>
      <c r="Q12" s="178"/>
      <c r="R12" s="178" t="s">
        <v>2339</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2336</v>
      </c>
      <c r="O13" s="214"/>
      <c r="P13" s="214"/>
      <c r="Q13" s="178"/>
      <c r="R13" s="178" t="s">
        <v>2339</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2336</v>
      </c>
      <c r="O14" s="214"/>
      <c r="P14" s="214"/>
      <c r="Q14" s="178"/>
      <c r="R14" s="178" t="s">
        <v>2339</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2336</v>
      </c>
      <c r="O15" s="214"/>
      <c r="P15" s="214"/>
      <c r="Q15" s="178"/>
      <c r="R15" s="178" t="s">
        <v>2339</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2336</v>
      </c>
      <c r="O16" s="214"/>
      <c r="P16" s="214"/>
      <c r="Q16" s="178"/>
      <c r="R16" s="178" t="s">
        <v>2339</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Rl8oc8Ue9RVG0ori1BL8zVdqJDt4/woXCeH+vLFcROIopER8WmBcPdXE0ja6sdcOMDa3zLWCV5iSulUWhz6wMQ==" saltValue="yEQ9Ek9GwBS2fqScP3E0f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19" t="s">
        <v>292</v>
      </c>
      <c r="C3" s="1319"/>
      <c r="D3" s="1319"/>
      <c r="E3" s="1319"/>
      <c r="F3" s="1319"/>
      <c r="G3" s="1319"/>
      <c r="H3" s="1319"/>
      <c r="I3" s="1319"/>
      <c r="J3" s="492"/>
    </row>
    <row r="4" spans="1:10" s="493" customFormat="1" ht="25.15" customHeight="1">
      <c r="A4" s="492"/>
      <c r="B4" s="1321" t="s">
        <v>293</v>
      </c>
      <c r="C4" s="1322"/>
      <c r="D4" s="1322"/>
      <c r="E4" s="1322"/>
      <c r="F4" s="1322"/>
      <c r="G4" s="1322"/>
      <c r="H4" s="1322"/>
      <c r="I4" s="1323"/>
      <c r="J4" s="492"/>
    </row>
    <row r="5" spans="1:10" s="493" customFormat="1" ht="25.15" customHeight="1">
      <c r="A5" s="492"/>
      <c r="B5" s="494" t="s">
        <v>294</v>
      </c>
      <c r="C5" s="1321" t="s">
        <v>2213</v>
      </c>
      <c r="D5" s="1322"/>
      <c r="E5" s="1322"/>
      <c r="F5" s="1322"/>
      <c r="G5" s="1322"/>
      <c r="H5" s="1322"/>
      <c r="I5" s="1323"/>
      <c r="J5" s="492"/>
    </row>
    <row r="6" spans="1:10" s="493" customFormat="1" ht="25.15" customHeight="1">
      <c r="A6" s="492"/>
      <c r="B6" s="494" t="s">
        <v>295</v>
      </c>
      <c r="C6" s="1321" t="s">
        <v>2214</v>
      </c>
      <c r="D6" s="1322"/>
      <c r="E6" s="1322"/>
      <c r="F6" s="1322"/>
      <c r="G6" s="1322"/>
      <c r="H6" s="1322"/>
      <c r="I6" s="1323"/>
      <c r="J6" s="492"/>
    </row>
    <row r="7" spans="1:10" s="493" customFormat="1" ht="25.15" customHeight="1">
      <c r="A7" s="492"/>
      <c r="B7" s="494" t="s">
        <v>296</v>
      </c>
      <c r="C7" s="1321" t="s">
        <v>2215</v>
      </c>
      <c r="D7" s="1322"/>
      <c r="E7" s="1322"/>
      <c r="F7" s="1322"/>
      <c r="G7" s="1322"/>
      <c r="H7" s="1322"/>
      <c r="I7" s="1323"/>
      <c r="J7" s="492"/>
    </row>
    <row r="8" spans="1:10" s="493" customFormat="1" ht="25.15" customHeight="1">
      <c r="A8" s="492"/>
      <c r="B8" s="495"/>
      <c r="C8" s="496"/>
      <c r="D8" s="497"/>
      <c r="E8" s="497"/>
      <c r="F8" s="497"/>
      <c r="G8" s="497"/>
      <c r="H8" s="497"/>
      <c r="I8" s="497"/>
      <c r="J8" s="492"/>
    </row>
    <row r="9" spans="1:10" s="493" customFormat="1" ht="36" customHeight="1">
      <c r="A9" s="492"/>
      <c r="B9" s="1319" t="s">
        <v>297</v>
      </c>
      <c r="C9" s="1319"/>
      <c r="D9" s="1319"/>
      <c r="E9" s="1319"/>
      <c r="F9" s="1319"/>
      <c r="G9" s="1319"/>
      <c r="H9" s="1319"/>
      <c r="I9" s="1319"/>
      <c r="J9" s="492"/>
    </row>
    <row r="10" spans="1:10" s="493" customFormat="1" ht="25.15" customHeight="1">
      <c r="A10" s="492"/>
      <c r="B10" s="1321" t="s">
        <v>298</v>
      </c>
      <c r="C10" s="1322"/>
      <c r="D10" s="1322"/>
      <c r="E10" s="1322"/>
      <c r="F10" s="1322"/>
      <c r="G10" s="1322"/>
      <c r="H10" s="1322"/>
      <c r="I10" s="1323"/>
      <c r="J10" s="492"/>
    </row>
    <row r="11" spans="1:10" s="493" customFormat="1" ht="56.45" customHeight="1">
      <c r="A11" s="492"/>
      <c r="B11" s="1320" t="s">
        <v>294</v>
      </c>
      <c r="C11" s="1326" t="s">
        <v>2216</v>
      </c>
      <c r="D11" s="1327"/>
      <c r="E11" s="1327"/>
      <c r="F11" s="1327"/>
      <c r="G11" s="1327"/>
      <c r="H11" s="1327"/>
      <c r="I11" s="1328"/>
      <c r="J11" s="492"/>
    </row>
    <row r="12" spans="1:10" s="493" customFormat="1" ht="54.6" customHeight="1">
      <c r="A12" s="492"/>
      <c r="B12" s="1320"/>
      <c r="C12" s="1324" t="s">
        <v>299</v>
      </c>
      <c r="D12" s="494" t="s">
        <v>48</v>
      </c>
      <c r="E12" s="1326" t="s">
        <v>2217</v>
      </c>
      <c r="F12" s="1327"/>
      <c r="G12" s="1327"/>
      <c r="H12" s="1327"/>
      <c r="I12" s="1328"/>
    </row>
    <row r="13" spans="1:10" s="493" customFormat="1" ht="32.450000000000003" customHeight="1">
      <c r="A13" s="492"/>
      <c r="B13" s="1320"/>
      <c r="C13" s="1325"/>
      <c r="D13" s="494" t="s">
        <v>51</v>
      </c>
      <c r="E13" s="1326" t="s">
        <v>300</v>
      </c>
      <c r="F13" s="1327"/>
      <c r="G13" s="1327"/>
      <c r="H13" s="1327"/>
      <c r="I13" s="1328"/>
    </row>
    <row r="14" spans="1:10" s="493" customFormat="1" ht="25.15" customHeight="1">
      <c r="A14" s="492"/>
      <c r="B14" s="494" t="s">
        <v>295</v>
      </c>
      <c r="C14" s="1321" t="s">
        <v>2218</v>
      </c>
      <c r="D14" s="1322"/>
      <c r="E14" s="1322"/>
      <c r="F14" s="1322"/>
      <c r="G14" s="1322"/>
      <c r="H14" s="1322"/>
      <c r="I14" s="1323"/>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326" t="s">
        <v>2219</v>
      </c>
      <c r="D17" s="1327"/>
      <c r="E17" s="1327"/>
      <c r="F17" s="1327"/>
      <c r="G17" s="1327"/>
      <c r="H17" s="1327"/>
      <c r="I17" s="1328"/>
      <c r="J17" s="500"/>
    </row>
    <row r="18" spans="1:10" s="493" customFormat="1" ht="49.9" customHeight="1">
      <c r="A18" s="492"/>
      <c r="B18" s="501"/>
      <c r="C18" s="1324" t="s">
        <v>302</v>
      </c>
      <c r="D18" s="494" t="s">
        <v>48</v>
      </c>
      <c r="E18" s="1326" t="s">
        <v>303</v>
      </c>
      <c r="F18" s="1327"/>
      <c r="G18" s="1327"/>
      <c r="H18" s="1327"/>
      <c r="I18" s="1328"/>
    </row>
    <row r="19" spans="1:10" s="493" customFormat="1" ht="76.150000000000006" customHeight="1">
      <c r="A19" s="492"/>
      <c r="B19" s="501"/>
      <c r="C19" s="1334"/>
      <c r="D19" s="494" t="s">
        <v>51</v>
      </c>
      <c r="E19" s="1326" t="s">
        <v>304</v>
      </c>
      <c r="F19" s="1327"/>
      <c r="G19" s="1327"/>
      <c r="H19" s="1327"/>
      <c r="I19" s="1328"/>
    </row>
    <row r="20" spans="1:10" s="493" customFormat="1" ht="78.599999999999994" customHeight="1">
      <c r="A20" s="492"/>
      <c r="B20" s="502"/>
      <c r="C20" s="1325"/>
      <c r="D20" s="494" t="s">
        <v>54</v>
      </c>
      <c r="E20" s="1326" t="s">
        <v>305</v>
      </c>
      <c r="F20" s="1327"/>
      <c r="G20" s="1327"/>
      <c r="H20" s="1327"/>
      <c r="I20" s="1328"/>
    </row>
    <row r="21" spans="1:10" s="493" customFormat="1" ht="25.15" customHeight="1">
      <c r="A21" s="492"/>
      <c r="B21" s="502" t="s">
        <v>295</v>
      </c>
      <c r="C21" s="1333" t="s">
        <v>2218</v>
      </c>
      <c r="D21" s="1333"/>
      <c r="E21" s="1333"/>
      <c r="F21" s="1333"/>
      <c r="G21" s="1333"/>
      <c r="H21" s="1333"/>
      <c r="I21" s="1333"/>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337" t="s">
        <v>311</v>
      </c>
      <c r="E26" s="1338"/>
      <c r="F26" s="483" t="s">
        <v>312</v>
      </c>
      <c r="G26" s="484" t="s">
        <v>313</v>
      </c>
      <c r="H26" s="484" t="s">
        <v>314</v>
      </c>
      <c r="I26" s="484" t="s">
        <v>315</v>
      </c>
    </row>
    <row r="27" spans="1:10" ht="115.15" customHeight="1">
      <c r="A27" s="485" t="s">
        <v>316</v>
      </c>
      <c r="B27" s="486" t="s">
        <v>317</v>
      </c>
      <c r="C27" s="487" t="s">
        <v>318</v>
      </c>
      <c r="D27" s="1335" t="s">
        <v>319</v>
      </c>
      <c r="E27" s="1336"/>
      <c r="F27" s="487" t="s">
        <v>320</v>
      </c>
      <c r="G27" s="487" t="s">
        <v>321</v>
      </c>
      <c r="H27" s="487" t="s">
        <v>322</v>
      </c>
      <c r="I27" s="487" t="s">
        <v>323</v>
      </c>
    </row>
    <row r="28" spans="1:10" ht="145.9" customHeight="1">
      <c r="A28" s="485" t="s">
        <v>316</v>
      </c>
      <c r="B28" s="486" t="s">
        <v>324</v>
      </c>
      <c r="C28" s="487" t="s">
        <v>325</v>
      </c>
      <c r="D28" s="1335" t="s">
        <v>326</v>
      </c>
      <c r="E28" s="1336"/>
      <c r="F28" s="487" t="s">
        <v>327</v>
      </c>
      <c r="G28" s="487" t="s">
        <v>328</v>
      </c>
      <c r="H28" s="487" t="s">
        <v>329</v>
      </c>
      <c r="I28" s="487" t="s">
        <v>323</v>
      </c>
    </row>
    <row r="29" spans="1:10" ht="168">
      <c r="A29" s="485" t="s">
        <v>330</v>
      </c>
      <c r="B29" s="486" t="s">
        <v>331</v>
      </c>
      <c r="C29" s="487" t="s">
        <v>332</v>
      </c>
      <c r="D29" s="1335" t="s">
        <v>333</v>
      </c>
      <c r="E29" s="1336"/>
      <c r="F29" s="487" t="s">
        <v>334</v>
      </c>
      <c r="G29" s="487" t="s">
        <v>335</v>
      </c>
      <c r="H29" s="487" t="s">
        <v>336</v>
      </c>
      <c r="I29" s="487" t="s">
        <v>337</v>
      </c>
    </row>
    <row r="30" spans="1:10" ht="147">
      <c r="A30" s="485" t="s">
        <v>338</v>
      </c>
      <c r="B30" s="482"/>
      <c r="C30" s="487" t="s">
        <v>339</v>
      </c>
      <c r="D30" s="1335" t="s">
        <v>340</v>
      </c>
      <c r="E30" s="1336"/>
      <c r="F30" s="487" t="s">
        <v>341</v>
      </c>
      <c r="G30" s="487" t="s">
        <v>342</v>
      </c>
      <c r="H30" s="487" t="s">
        <v>343</v>
      </c>
      <c r="I30" s="487" t="s">
        <v>344</v>
      </c>
    </row>
    <row r="31" spans="1:10" ht="147">
      <c r="A31" s="485" t="s">
        <v>345</v>
      </c>
      <c r="B31" s="482"/>
      <c r="C31" s="487" t="s">
        <v>346</v>
      </c>
      <c r="D31" s="1335" t="s">
        <v>347</v>
      </c>
      <c r="E31" s="1336"/>
      <c r="F31" s="487" t="s">
        <v>348</v>
      </c>
      <c r="G31" s="487" t="s">
        <v>349</v>
      </c>
      <c r="H31" s="487" t="s">
        <v>350</v>
      </c>
      <c r="I31" s="487" t="s">
        <v>351</v>
      </c>
    </row>
    <row r="32" spans="1:10" ht="24">
      <c r="A32" s="1329" t="s">
        <v>352</v>
      </c>
      <c r="B32" s="1329"/>
      <c r="C32" s="1329"/>
      <c r="D32" s="1329"/>
      <c r="E32" s="1329"/>
      <c r="F32" s="1329"/>
      <c r="G32" s="1329"/>
      <c r="H32" s="1329"/>
      <c r="I32" s="1329"/>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330" t="s">
        <v>354</v>
      </c>
      <c r="B35" s="1331"/>
      <c r="C35" s="1331"/>
      <c r="D35" s="1331"/>
      <c r="E35" s="1331"/>
      <c r="F35" s="1331"/>
      <c r="G35" s="1331"/>
      <c r="H35" s="1331"/>
      <c r="I35" s="1332"/>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50" t="s">
        <v>359</v>
      </c>
      <c r="B2" s="551" t="s">
        <v>360</v>
      </c>
      <c r="C2" s="98" t="s">
        <v>361</v>
      </c>
      <c r="E2" s="3" t="s">
        <v>36</v>
      </c>
      <c r="G2" s="3" t="s">
        <v>36</v>
      </c>
      <c r="H2" s="3" t="s">
        <v>362</v>
      </c>
      <c r="J2" s="585"/>
      <c r="K2" s="587"/>
      <c r="L2" s="582"/>
      <c r="M2" s="588"/>
      <c r="N2" s="588"/>
      <c r="O2" s="589"/>
      <c r="P2" s="589"/>
      <c r="Q2" s="589"/>
      <c r="T2" s="1"/>
      <c r="U2" s="169" t="s">
        <v>39</v>
      </c>
      <c r="V2" s="1"/>
      <c r="W2" s="13" t="s">
        <v>363</v>
      </c>
      <c r="X2" s="1"/>
      <c r="Y2" s="166" t="s">
        <v>364</v>
      </c>
      <c r="AA2" s="521" t="s">
        <v>365</v>
      </c>
    </row>
    <row r="3" spans="1:27" ht="14.25">
      <c r="A3" s="125" t="s">
        <v>2220</v>
      </c>
      <c r="B3" s="552" t="s">
        <v>2221</v>
      </c>
      <c r="C3" s="11">
        <v>0.127</v>
      </c>
      <c r="E3" s="7" t="s">
        <v>366</v>
      </c>
      <c r="G3" s="7" t="s">
        <v>366</v>
      </c>
      <c r="H3" s="7" t="s">
        <v>367</v>
      </c>
      <c r="J3" s="585"/>
      <c r="K3" s="590"/>
      <c r="L3" s="582"/>
      <c r="M3" s="588"/>
      <c r="N3" s="588"/>
      <c r="O3" s="591"/>
      <c r="P3" s="591"/>
      <c r="Q3" s="591"/>
      <c r="S3" s="590"/>
      <c r="T3" s="96"/>
      <c r="U3" s="527" t="s">
        <v>368</v>
      </c>
      <c r="V3" s="96"/>
      <c r="W3" s="10" t="s">
        <v>369</v>
      </c>
      <c r="X3" s="1"/>
      <c r="Y3" s="167" t="s">
        <v>369</v>
      </c>
      <c r="AA3" s="167" t="s">
        <v>247</v>
      </c>
    </row>
    <row r="4" spans="1:27" ht="15" thickBot="1">
      <c r="A4" s="126" t="s">
        <v>2222</v>
      </c>
      <c r="B4" s="553"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3" t="s">
        <v>2225</v>
      </c>
      <c r="C5" s="11">
        <v>0.127</v>
      </c>
      <c r="E5" s="5" t="s">
        <v>373</v>
      </c>
      <c r="G5" s="5" t="s">
        <v>366</v>
      </c>
      <c r="H5" s="5" t="s">
        <v>374</v>
      </c>
      <c r="J5" s="585"/>
      <c r="K5" s="590"/>
      <c r="L5" s="582"/>
      <c r="M5" s="588"/>
      <c r="N5" s="588"/>
      <c r="O5" s="591"/>
      <c r="P5" s="591"/>
      <c r="Q5" s="591"/>
      <c r="S5" s="590"/>
      <c r="T5" s="106"/>
      <c r="U5" s="528"/>
      <c r="V5" s="106"/>
      <c r="W5" s="1"/>
      <c r="X5" s="1"/>
      <c r="Y5" s="9"/>
      <c r="AA5" s="522" t="s">
        <v>375</v>
      </c>
    </row>
    <row r="6" spans="1:27" ht="14.25">
      <c r="A6" s="127" t="s">
        <v>2226</v>
      </c>
      <c r="B6" s="553" t="s">
        <v>2227</v>
      </c>
      <c r="C6" s="12">
        <v>0.127</v>
      </c>
      <c r="E6" s="5" t="s">
        <v>376</v>
      </c>
      <c r="G6" s="5" t="s">
        <v>366</v>
      </c>
      <c r="H6" s="5" t="s">
        <v>377</v>
      </c>
      <c r="J6" s="585"/>
      <c r="K6" s="590"/>
      <c r="L6" s="582"/>
      <c r="M6" s="588"/>
      <c r="N6" s="588"/>
      <c r="O6" s="591"/>
      <c r="P6" s="591"/>
      <c r="Q6" s="591"/>
      <c r="S6" s="590"/>
      <c r="T6" s="96"/>
      <c r="U6" s="96"/>
      <c r="V6" s="96"/>
      <c r="W6" s="105"/>
      <c r="X6" s="1"/>
      <c r="AA6" s="522" t="s">
        <v>2278</v>
      </c>
    </row>
    <row r="7" spans="1:27" ht="15" thickBot="1">
      <c r="A7" s="126" t="s">
        <v>2228</v>
      </c>
      <c r="B7" s="553" t="s">
        <v>2229</v>
      </c>
      <c r="C7" s="12">
        <v>0.127</v>
      </c>
      <c r="E7" s="5" t="s">
        <v>378</v>
      </c>
      <c r="G7" s="5" t="s">
        <v>366</v>
      </c>
      <c r="H7" s="5" t="s">
        <v>379</v>
      </c>
      <c r="J7" s="585"/>
      <c r="K7" s="590"/>
      <c r="L7" s="582"/>
      <c r="M7" s="588"/>
      <c r="N7" s="588"/>
      <c r="O7" s="591"/>
      <c r="P7" s="591"/>
      <c r="Q7" s="591"/>
      <c r="S7" s="590"/>
      <c r="T7" s="106"/>
      <c r="U7" s="106"/>
      <c r="V7" s="106"/>
      <c r="W7" s="1"/>
      <c r="X7" s="1"/>
      <c r="AA7" s="523" t="s">
        <v>380</v>
      </c>
    </row>
    <row r="8" spans="1:27" ht="14.25">
      <c r="A8" s="126" t="s">
        <v>2230</v>
      </c>
      <c r="B8" s="553"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3"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3"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3"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3"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3"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2310</v>
      </c>
      <c r="B14" s="553" t="s">
        <v>2312</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3"/>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2306</v>
      </c>
      <c r="B16" s="553"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2307</v>
      </c>
      <c r="B17" s="553" t="s">
        <v>2309</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3"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3"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3"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3"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3"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3"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3"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3"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3"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3"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3"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3"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3"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3"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3"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3"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3"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3"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3"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2314</v>
      </c>
      <c r="AM1" s="2" t="s">
        <v>2135</v>
      </c>
      <c r="AO1" s="2" t="s">
        <v>2136</v>
      </c>
      <c r="AQ1" s="131" t="s">
        <v>2137</v>
      </c>
      <c r="BA1" s="132"/>
      <c r="BB1" s="2" t="s">
        <v>2138</v>
      </c>
      <c r="BE1" s="2" t="s">
        <v>2139</v>
      </c>
    </row>
    <row r="2" spans="1:57">
      <c r="A2" s="1351" t="s">
        <v>2140</v>
      </c>
      <c r="B2" s="1354" t="s">
        <v>360</v>
      </c>
      <c r="C2" s="1357" t="s">
        <v>2288</v>
      </c>
      <c r="D2" s="1358"/>
      <c r="E2" s="1358"/>
      <c r="F2" s="1359"/>
      <c r="G2" s="1360" t="s">
        <v>2289</v>
      </c>
      <c r="H2" s="1361"/>
      <c r="I2" s="1362"/>
      <c r="J2" s="1360" t="s">
        <v>2290</v>
      </c>
      <c r="K2" s="1362"/>
      <c r="L2" s="1345" t="s">
        <v>2291</v>
      </c>
      <c r="M2" s="1346"/>
      <c r="N2" s="1346"/>
      <c r="O2" s="1346"/>
      <c r="P2" s="1346"/>
      <c r="Q2" s="1346"/>
      <c r="R2" s="1346"/>
      <c r="S2" s="1346"/>
      <c r="T2" s="1346"/>
      <c r="U2" s="1346"/>
      <c r="V2" s="1346"/>
      <c r="W2" s="1346"/>
      <c r="X2" s="1346"/>
      <c r="Y2" s="1346"/>
      <c r="Z2" s="1346"/>
      <c r="AA2" s="1346"/>
      <c r="AB2" s="1346"/>
      <c r="AC2" s="1346"/>
      <c r="AD2" s="1347"/>
      <c r="AE2" s="1339" t="s">
        <v>2141</v>
      </c>
      <c r="AF2" s="130"/>
      <c r="AG2" s="1366" t="s">
        <v>2142</v>
      </c>
      <c r="AH2" s="1369" t="s">
        <v>35</v>
      </c>
      <c r="AI2" s="1372" t="s">
        <v>2287</v>
      </c>
      <c r="AJ2" s="631"/>
      <c r="AK2" s="624"/>
      <c r="AM2" s="133" t="s">
        <v>2143</v>
      </c>
      <c r="AO2" s="7" t="s">
        <v>216</v>
      </c>
      <c r="AQ2" s="1360" t="s">
        <v>2288</v>
      </c>
      <c r="AR2" s="1361" t="s">
        <v>2289</v>
      </c>
      <c r="AS2" s="1361" t="s">
        <v>2290</v>
      </c>
      <c r="AT2" s="1361" t="s">
        <v>2144</v>
      </c>
      <c r="AU2" s="1361" t="s">
        <v>2145</v>
      </c>
      <c r="AV2" s="1361"/>
      <c r="AW2" s="1361"/>
      <c r="AX2" s="1361"/>
      <c r="AY2" s="1361"/>
      <c r="AZ2" s="1359"/>
      <c r="BB2" s="1377" t="s">
        <v>2142</v>
      </c>
      <c r="BC2" s="1359" t="s">
        <v>2146</v>
      </c>
      <c r="BE2" s="1339" t="s">
        <v>2147</v>
      </c>
    </row>
    <row r="3" spans="1:57" ht="27.6" customHeight="1" thickBot="1">
      <c r="A3" s="1352"/>
      <c r="B3" s="1355"/>
      <c r="C3" s="1342" t="s">
        <v>2148</v>
      </c>
      <c r="D3" s="1343"/>
      <c r="E3" s="1343"/>
      <c r="F3" s="1344"/>
      <c r="G3" s="1342" t="s">
        <v>2293</v>
      </c>
      <c r="H3" s="1343"/>
      <c r="I3" s="1344"/>
      <c r="J3" s="1342"/>
      <c r="K3" s="1344"/>
      <c r="L3" s="1348" t="s">
        <v>2149</v>
      </c>
      <c r="M3" s="1349"/>
      <c r="N3" s="1349"/>
      <c r="O3" s="1349"/>
      <c r="P3" s="1349"/>
      <c r="Q3" s="1349"/>
      <c r="R3" s="1349"/>
      <c r="S3" s="1349"/>
      <c r="T3" s="1349"/>
      <c r="U3" s="1349"/>
      <c r="V3" s="1349"/>
      <c r="W3" s="1349"/>
      <c r="X3" s="1349"/>
      <c r="Y3" s="1349"/>
      <c r="Z3" s="1349"/>
      <c r="AA3" s="1349"/>
      <c r="AB3" s="1349"/>
      <c r="AC3" s="1349"/>
      <c r="AD3" s="1350"/>
      <c r="AE3" s="1340"/>
      <c r="AF3" s="130"/>
      <c r="AG3" s="1367"/>
      <c r="AH3" s="1370"/>
      <c r="AI3" s="1373"/>
      <c r="AJ3" s="631"/>
      <c r="AK3" s="624"/>
      <c r="AM3" s="134"/>
      <c r="AO3" s="5" t="s">
        <v>222</v>
      </c>
      <c r="AQ3" s="1342"/>
      <c r="AR3" s="1343"/>
      <c r="AS3" s="1343"/>
      <c r="AT3" s="1343"/>
      <c r="AU3" s="1343"/>
      <c r="AV3" s="1343"/>
      <c r="AW3" s="1343"/>
      <c r="AX3" s="1343"/>
      <c r="AY3" s="1343"/>
      <c r="AZ3" s="1375"/>
      <c r="BB3" s="1378"/>
      <c r="BC3" s="1375"/>
      <c r="BE3" s="1340"/>
    </row>
    <row r="4" spans="1:57" ht="24.75" thickBot="1">
      <c r="A4" s="1353"/>
      <c r="B4" s="1356"/>
      <c r="C4" s="150" t="s">
        <v>2150</v>
      </c>
      <c r="D4" s="151" t="s">
        <v>2151</v>
      </c>
      <c r="E4" s="151" t="s">
        <v>2152</v>
      </c>
      <c r="F4" s="160" t="s">
        <v>2153</v>
      </c>
      <c r="G4" s="150" t="s">
        <v>2154</v>
      </c>
      <c r="H4" s="151" t="s">
        <v>2155</v>
      </c>
      <c r="I4" s="160" t="s">
        <v>2156</v>
      </c>
      <c r="J4" s="150" t="s">
        <v>2157</v>
      </c>
      <c r="K4" s="160" t="s">
        <v>2158</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1"/>
      <c r="AF4" s="130"/>
      <c r="AG4" s="1368"/>
      <c r="AH4" s="1371"/>
      <c r="AI4" s="1374"/>
      <c r="AJ4" s="631"/>
      <c r="AK4" s="624"/>
      <c r="AO4" s="5" t="s">
        <v>223</v>
      </c>
      <c r="AQ4" s="1364"/>
      <c r="AR4" s="1365"/>
      <c r="AS4" s="1365"/>
      <c r="AT4" s="1365"/>
      <c r="AU4" s="1365"/>
      <c r="AV4" s="1365"/>
      <c r="AW4" s="1365"/>
      <c r="AX4" s="1365"/>
      <c r="AY4" s="1365"/>
      <c r="AZ4" s="135" t="s">
        <v>2159</v>
      </c>
      <c r="BB4" s="1379"/>
      <c r="BC4" s="1376"/>
      <c r="BE4" s="1341"/>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224</v>
      </c>
      <c r="AQ5" s="136" t="s">
        <v>2150</v>
      </c>
      <c r="AR5" s="137" t="s">
        <v>2154</v>
      </c>
      <c r="AS5" s="138" t="s">
        <v>2158</v>
      </c>
      <c r="AT5" s="138" t="str">
        <f>AQ5&amp;AR5&amp;AS5</f>
        <v>旧処遇改善加算Ⅰ特定加算Ⅰベア加算なし</v>
      </c>
      <c r="AU5" s="138" t="s">
        <v>2160</v>
      </c>
      <c r="AV5" s="139" t="s">
        <v>216</v>
      </c>
      <c r="AW5" s="139" t="s">
        <v>222</v>
      </c>
      <c r="AX5" s="139" t="s">
        <v>223</v>
      </c>
      <c r="AY5" s="139" t="s">
        <v>224</v>
      </c>
      <c r="AZ5" s="140" t="s">
        <v>225</v>
      </c>
      <c r="BB5" s="104" t="s">
        <v>2220</v>
      </c>
      <c r="BC5" s="141" t="s">
        <v>2292</v>
      </c>
      <c r="BE5" s="177" t="s">
        <v>225</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221</v>
      </c>
      <c r="AO6" s="6"/>
      <c r="AQ6" s="143" t="s">
        <v>2151</v>
      </c>
      <c r="AR6" s="144" t="s">
        <v>2154</v>
      </c>
      <c r="AS6" s="145" t="s">
        <v>2157</v>
      </c>
      <c r="AT6" s="145" t="str">
        <f t="shared" ref="AT6:AT23" si="0">AQ6&amp;AR6&amp;AS6</f>
        <v>旧処遇改善加算Ⅱ特定加算Ⅰベア加算あり</v>
      </c>
      <c r="AU6" s="145" t="s">
        <v>2160</v>
      </c>
      <c r="AV6" s="146" t="s">
        <v>216</v>
      </c>
      <c r="AW6" s="146" t="s">
        <v>222</v>
      </c>
      <c r="AX6" s="146" t="s">
        <v>223</v>
      </c>
      <c r="AY6" s="146" t="s">
        <v>224</v>
      </c>
      <c r="AZ6" s="147" t="s">
        <v>226</v>
      </c>
      <c r="BB6" s="103" t="s">
        <v>2222</v>
      </c>
      <c r="BC6" s="148" t="s">
        <v>2292</v>
      </c>
      <c r="BE6" s="175" t="s">
        <v>227</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216</v>
      </c>
      <c r="AW7" s="146" t="s">
        <v>222</v>
      </c>
      <c r="AX7" s="146" t="s">
        <v>223</v>
      </c>
      <c r="AY7" s="146" t="s">
        <v>224</v>
      </c>
      <c r="AZ7" s="147" t="s">
        <v>227</v>
      </c>
      <c r="BB7" s="103" t="s">
        <v>2224</v>
      </c>
      <c r="BC7" s="148" t="s">
        <v>2292</v>
      </c>
      <c r="BE7" s="175" t="s">
        <v>229</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216</v>
      </c>
      <c r="AW8" s="146" t="s">
        <v>222</v>
      </c>
      <c r="AX8" s="146" t="s">
        <v>223</v>
      </c>
      <c r="AY8" s="146" t="s">
        <v>224</v>
      </c>
      <c r="AZ8" s="147" t="s">
        <v>228</v>
      </c>
      <c r="BB8" s="103" t="s">
        <v>2226</v>
      </c>
      <c r="BC8" s="148" t="s">
        <v>2292</v>
      </c>
      <c r="BE8" s="175" t="s">
        <v>230</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216</v>
      </c>
      <c r="AW9" s="146" t="s">
        <v>222</v>
      </c>
      <c r="AX9" s="146" t="s">
        <v>223</v>
      </c>
      <c r="AY9" s="146" t="s">
        <v>224</v>
      </c>
      <c r="AZ9" s="147" t="s">
        <v>229</v>
      </c>
      <c r="BB9" s="103" t="s">
        <v>2228</v>
      </c>
      <c r="BC9" s="148" t="s">
        <v>2292</v>
      </c>
      <c r="BE9" s="175" t="s">
        <v>232</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216</v>
      </c>
      <c r="AW10" s="146" t="s">
        <v>222</v>
      </c>
      <c r="AX10" s="146" t="s">
        <v>223</v>
      </c>
      <c r="AY10" s="146" t="s">
        <v>224</v>
      </c>
      <c r="AZ10" s="147" t="s">
        <v>230</v>
      </c>
      <c r="BB10" s="103" t="s">
        <v>2230</v>
      </c>
      <c r="BC10" s="148" t="s">
        <v>2292</v>
      </c>
      <c r="BE10" s="175" t="s">
        <v>234</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216</v>
      </c>
      <c r="AW11" s="146" t="s">
        <v>222</v>
      </c>
      <c r="AX11" s="146" t="s">
        <v>223</v>
      </c>
      <c r="AY11" s="146" t="s">
        <v>224</v>
      </c>
      <c r="AZ11" s="147" t="s">
        <v>231</v>
      </c>
      <c r="BB11" s="103" t="s">
        <v>2232</v>
      </c>
      <c r="BC11" s="148" t="s">
        <v>2292</v>
      </c>
      <c r="BE11" s="175" t="s">
        <v>235</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216</v>
      </c>
      <c r="AW12" s="146" t="s">
        <v>222</v>
      </c>
      <c r="AX12" s="146" t="s">
        <v>223</v>
      </c>
      <c r="AY12" s="146" t="s">
        <v>224</v>
      </c>
      <c r="AZ12" s="147" t="s">
        <v>232</v>
      </c>
      <c r="BB12" s="103" t="s">
        <v>2234</v>
      </c>
      <c r="BC12" s="148" t="s">
        <v>2292</v>
      </c>
      <c r="BE12" s="175" t="s">
        <v>236</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216</v>
      </c>
      <c r="AW13" s="146" t="s">
        <v>222</v>
      </c>
      <c r="AX13" s="146" t="s">
        <v>223</v>
      </c>
      <c r="AY13" s="146" t="s">
        <v>224</v>
      </c>
      <c r="AZ13" s="147" t="s">
        <v>233</v>
      </c>
      <c r="BB13" s="103" t="s">
        <v>2236</v>
      </c>
      <c r="BC13" s="148" t="s">
        <v>2292</v>
      </c>
      <c r="BE13" s="176" t="s">
        <v>238</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216</v>
      </c>
      <c r="AW14" s="146" t="s">
        <v>222</v>
      </c>
      <c r="AX14" s="146" t="s">
        <v>223</v>
      </c>
      <c r="AY14" s="146" t="s">
        <v>224</v>
      </c>
      <c r="AZ14" s="147" t="s">
        <v>234</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216</v>
      </c>
      <c r="AW15" s="146" t="s">
        <v>222</v>
      </c>
      <c r="AX15" s="146" t="s">
        <v>223</v>
      </c>
      <c r="AY15" s="146" t="s">
        <v>224</v>
      </c>
      <c r="AZ15" s="147" t="s">
        <v>235</v>
      </c>
      <c r="BB15" s="103" t="s">
        <v>2240</v>
      </c>
      <c r="BC15" s="148" t="s">
        <v>2292</v>
      </c>
    </row>
    <row r="16" spans="1:57">
      <c r="A16" s="126" t="s">
        <v>2310</v>
      </c>
      <c r="B16" s="157" t="s">
        <v>2311</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2310</v>
      </c>
      <c r="AH16" s="128" t="s">
        <v>2311</v>
      </c>
      <c r="AI16" s="629" t="s">
        <v>2286</v>
      </c>
      <c r="AJ16" s="632"/>
      <c r="AK16" s="620"/>
      <c r="AQ16" s="143" t="s">
        <v>2152</v>
      </c>
      <c r="AR16" s="144" t="s">
        <v>2155</v>
      </c>
      <c r="AS16" s="145" t="s">
        <v>2158</v>
      </c>
      <c r="AT16" s="145" t="str">
        <f t="shared" si="0"/>
        <v>旧処遇改善加算Ⅲ特定加算Ⅱベア加算なし</v>
      </c>
      <c r="AU16" s="145" t="s">
        <v>2160</v>
      </c>
      <c r="AV16" s="146" t="s">
        <v>216</v>
      </c>
      <c r="AW16" s="146" t="s">
        <v>222</v>
      </c>
      <c r="AX16" s="146" t="s">
        <v>223</v>
      </c>
      <c r="AY16" s="146" t="s">
        <v>224</v>
      </c>
      <c r="AZ16" s="147" t="s">
        <v>236</v>
      </c>
      <c r="BB16" s="103" t="s">
        <v>2313</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216</v>
      </c>
      <c r="AW17" s="146" t="s">
        <v>222</v>
      </c>
      <c r="AX17" s="146" t="s">
        <v>223</v>
      </c>
      <c r="AY17" s="146" t="s">
        <v>224</v>
      </c>
      <c r="AZ17" s="147" t="s">
        <v>237</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216</v>
      </c>
      <c r="AW18" s="146" t="s">
        <v>222</v>
      </c>
      <c r="AX18" s="146" t="s">
        <v>223</v>
      </c>
      <c r="AY18" s="146" t="s">
        <v>224</v>
      </c>
      <c r="AZ18" s="147" t="s">
        <v>238</v>
      </c>
      <c r="BB18" s="103" t="s">
        <v>2243</v>
      </c>
      <c r="BC18" s="148" t="s">
        <v>2292</v>
      </c>
    </row>
    <row r="19" spans="1:55">
      <c r="A19" s="126" t="s">
        <v>2307</v>
      </c>
      <c r="B19" s="157" t="s">
        <v>2308</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2307</v>
      </c>
      <c r="AH19" s="128" t="s">
        <v>2308</v>
      </c>
      <c r="AI19" s="629" t="s">
        <v>2286</v>
      </c>
      <c r="AJ19" s="632"/>
      <c r="AK19" s="622"/>
      <c r="AQ19" s="143" t="s">
        <v>2150</v>
      </c>
      <c r="AR19" s="144" t="s">
        <v>2154</v>
      </c>
      <c r="AS19" s="145" t="s">
        <v>2157</v>
      </c>
      <c r="AT19" s="145" t="str">
        <f t="shared" si="0"/>
        <v>旧処遇改善加算Ⅰ特定加算Ⅰベア加算あり</v>
      </c>
      <c r="AU19" s="145" t="s">
        <v>2160</v>
      </c>
      <c r="AV19" s="146" t="s">
        <v>216</v>
      </c>
      <c r="AW19" s="146" t="s">
        <v>222</v>
      </c>
      <c r="AX19" s="146" t="s">
        <v>223</v>
      </c>
      <c r="AY19" s="146" t="s">
        <v>224</v>
      </c>
      <c r="AZ19" s="149"/>
      <c r="BB19" s="103" t="s">
        <v>2307</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216</v>
      </c>
      <c r="AW20" s="146" t="s">
        <v>222</v>
      </c>
      <c r="AX20" s="146" t="s">
        <v>223</v>
      </c>
      <c r="AY20" s="146" t="s">
        <v>224</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216</v>
      </c>
      <c r="AW21" s="146" t="s">
        <v>222</v>
      </c>
      <c r="AX21" s="146" t="s">
        <v>223</v>
      </c>
      <c r="AY21" s="146" t="s">
        <v>224</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216</v>
      </c>
      <c r="AW22" s="146" t="s">
        <v>222</v>
      </c>
      <c r="AX22" s="146" t="s">
        <v>223</v>
      </c>
      <c r="AY22" s="146" t="s">
        <v>224</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216</v>
      </c>
      <c r="AW23" s="153" t="s">
        <v>222</v>
      </c>
      <c r="AX23" s="153" t="s">
        <v>223</v>
      </c>
      <c r="AY23" s="153" t="s">
        <v>224</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2315</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2316</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2317</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2318</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2319</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2320</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3"/>
      <c r="AH53" s="1363"/>
    </row>
    <row r="54" spans="1:55">
      <c r="AG54" s="1363"/>
      <c r="AH54" s="1363"/>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2025-03-18T00:09:14Z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