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0" windowWidth="15480" windowHeight="9405" tabRatio="800" activeTab="0"/>
  </bookViews>
  <sheets>
    <sheet name="施設種別毎集計" sheetId="1" r:id="rId1"/>
    <sheet name="全体" sheetId="2" r:id="rId2"/>
    <sheet name="就労継続Ａ" sheetId="3" r:id="rId3"/>
    <sheet name="就労継続Ｂ" sheetId="4" r:id="rId4"/>
    <sheet name="身体入所授産" sheetId="5" r:id="rId5"/>
    <sheet name="身体通所授産" sheetId="6" r:id="rId6"/>
    <sheet name="知的入所授産" sheetId="7" r:id="rId7"/>
    <sheet name="知的通所授産" sheetId="8" r:id="rId8"/>
    <sheet name="精神入所授産" sheetId="9" r:id="rId9"/>
    <sheet name="精神通所授産" sheetId="10" r:id="rId10"/>
    <sheet name="知的小通授" sheetId="11" r:id="rId11"/>
    <sheet name="精神小通授" sheetId="12" r:id="rId12"/>
  </sheets>
  <definedNames>
    <definedName name="_20030502_daicho_saishin" localSheetId="1">'全体'!#REF!</definedName>
    <definedName name="_20030502_daicho_saishin" localSheetId="7">'知的通所授産'!#REF!</definedName>
    <definedName name="_xlnm.Print_Area" localSheetId="1">'全体'!$A$1:$L$133</definedName>
  </definedNames>
  <calcPr fullCalcOnLoad="1"/>
</workbook>
</file>

<file path=xl/sharedStrings.xml><?xml version="1.0" encoding="utf-8"?>
<sst xmlns="http://schemas.openxmlformats.org/spreadsheetml/2006/main" count="693" uniqueCount="149">
  <si>
    <t>○</t>
  </si>
  <si>
    <t>カリフラワー</t>
  </si>
  <si>
    <t>夢の森</t>
  </si>
  <si>
    <t>柿の木苑</t>
  </si>
  <si>
    <t>つがる野工房パッケージセンター</t>
  </si>
  <si>
    <t>株式会社エンジェルス</t>
  </si>
  <si>
    <t>知的通所授産</t>
  </si>
  <si>
    <t>セルプステーション青森</t>
  </si>
  <si>
    <t>青森コロニーセンター</t>
  </si>
  <si>
    <t>こだまの園</t>
  </si>
  <si>
    <t>知的入所授産</t>
  </si>
  <si>
    <t>就労継続支援事業所鶴花塾</t>
  </si>
  <si>
    <t>障害者サービスセンターさくら</t>
  </si>
  <si>
    <t>特定非営利活動法人ＭＥＧＯ</t>
  </si>
  <si>
    <t>青森県</t>
  </si>
  <si>
    <t>就労継続支援（Ｂ型）あづまーる</t>
  </si>
  <si>
    <t>障害福祉就労継続支援施設（Ａ型）三和の里</t>
  </si>
  <si>
    <t>クリエイティブサポート「ぷちぶろう」</t>
  </si>
  <si>
    <t>青森コロニーソレイユ</t>
  </si>
  <si>
    <t>都道府県名</t>
  </si>
  <si>
    <t>施設名</t>
  </si>
  <si>
    <r>
      <t>平成2</t>
    </r>
    <r>
      <rPr>
        <sz val="11"/>
        <rFont val="ＭＳ Ｐゴシック"/>
        <family val="3"/>
      </rPr>
      <t>0年度</t>
    </r>
  </si>
  <si>
    <t>新設</t>
  </si>
  <si>
    <t>移行</t>
  </si>
  <si>
    <t>廃止</t>
  </si>
  <si>
    <t>定員</t>
  </si>
  <si>
    <t>対象者延人数</t>
  </si>
  <si>
    <t>工賃支払総額</t>
  </si>
  <si>
    <t>工賃平均額</t>
  </si>
  <si>
    <t>調査対象</t>
  </si>
  <si>
    <t>調査対象外</t>
  </si>
  <si>
    <t>クローバーズピア八戸東</t>
  </si>
  <si>
    <t>いろどり</t>
  </si>
  <si>
    <t>エイブル</t>
  </si>
  <si>
    <t>ゆいまある</t>
  </si>
  <si>
    <r>
      <t>地域サービスセンターＳＡＮＮe</t>
    </r>
    <r>
      <rPr>
        <sz val="11"/>
        <rFont val="ＭＳ Ｐゴシック"/>
        <family val="3"/>
      </rPr>
      <t>t</t>
    </r>
  </si>
  <si>
    <t>青森コロニーリハビリ</t>
  </si>
  <si>
    <t>旭光園</t>
  </si>
  <si>
    <t>あすなろクリーナース</t>
  </si>
  <si>
    <t>ふれあい作業所</t>
  </si>
  <si>
    <t>待望園</t>
  </si>
  <si>
    <t>やまばと寮</t>
  </si>
  <si>
    <t>公立ぎんなん寮</t>
  </si>
  <si>
    <t>おおばこ作業所</t>
  </si>
  <si>
    <t>青森うとうの園</t>
  </si>
  <si>
    <t>ワークランドつばさ</t>
  </si>
  <si>
    <t>玄輝門</t>
  </si>
  <si>
    <t>アップルハウス大釈迦</t>
  </si>
  <si>
    <t>ワークキャンパス大鰐</t>
  </si>
  <si>
    <t>せせらぎの園</t>
  </si>
  <si>
    <t>森の菜園</t>
  </si>
  <si>
    <t>ゆきあいの里</t>
  </si>
  <si>
    <t>フレンドリーホーム公立もくもっく</t>
  </si>
  <si>
    <t>工房「歩み」</t>
  </si>
  <si>
    <t>農工園千里平</t>
  </si>
  <si>
    <t>こぶしの家</t>
  </si>
  <si>
    <t>桐の里</t>
  </si>
  <si>
    <t>福祉ショップ西部</t>
  </si>
  <si>
    <t>クローバー作業所</t>
  </si>
  <si>
    <t>月見野作業所</t>
  </si>
  <si>
    <t>月見野第２</t>
  </si>
  <si>
    <t>八晃園</t>
  </si>
  <si>
    <t>ワークランド茜</t>
  </si>
  <si>
    <t>月見野食房</t>
  </si>
  <si>
    <t>グッジョブ妙光園</t>
  </si>
  <si>
    <t>大石の里</t>
  </si>
  <si>
    <t>ベル・エポック</t>
  </si>
  <si>
    <t>つがる野工房</t>
  </si>
  <si>
    <t>双柿舎</t>
  </si>
  <si>
    <t>ワーク大石</t>
  </si>
  <si>
    <t>飛翔食房</t>
  </si>
  <si>
    <t>やましろ作業所</t>
  </si>
  <si>
    <t>田面木の家</t>
  </si>
  <si>
    <t>ファミリー作業所</t>
  </si>
  <si>
    <t>大輪</t>
  </si>
  <si>
    <t>ハートフレンド</t>
  </si>
  <si>
    <t>ワークハウスさつき</t>
  </si>
  <si>
    <r>
      <t>青森ワークキャンパス</t>
    </r>
    <r>
      <rPr>
        <sz val="11"/>
        <color indexed="10"/>
        <rFont val="ＭＳ Ｐゴシック"/>
        <family val="3"/>
      </rPr>
      <t>（２１．４．１新体系に移行）</t>
    </r>
  </si>
  <si>
    <r>
      <t>月見野作業所分場すてっぷ</t>
    </r>
    <r>
      <rPr>
        <sz val="11"/>
        <color indexed="10"/>
        <rFont val="ＭＳ Ｐゴシック"/>
        <family val="3"/>
      </rPr>
      <t>（２０．４．１新体系に移行）</t>
    </r>
  </si>
  <si>
    <r>
      <t>ユートピア作業所</t>
    </r>
    <r>
      <rPr>
        <sz val="11"/>
        <color indexed="10"/>
        <rFont val="ＭＳ Ｐゴシック"/>
        <family val="3"/>
      </rPr>
      <t>（２０．１０．１新体系に移行）</t>
    </r>
  </si>
  <si>
    <r>
      <t>ワークショップ大鰐</t>
    </r>
    <r>
      <rPr>
        <sz val="11"/>
        <color indexed="10"/>
        <rFont val="ＭＳ Ｐゴシック"/>
        <family val="3"/>
      </rPr>
      <t>（２０．４．１新体系に移行）</t>
    </r>
  </si>
  <si>
    <r>
      <t>俊公園</t>
    </r>
    <r>
      <rPr>
        <sz val="11"/>
        <color indexed="10"/>
        <rFont val="ＭＳ Ｐゴシック"/>
        <family val="3"/>
      </rPr>
      <t>（２０．１０．１新体系に移行）</t>
    </r>
  </si>
  <si>
    <r>
      <t>りんごの里</t>
    </r>
    <r>
      <rPr>
        <sz val="11"/>
        <color indexed="10"/>
        <rFont val="ＭＳ Ｐゴシック"/>
        <family val="3"/>
      </rPr>
      <t>（２１．４．１新体系に移行）</t>
    </r>
  </si>
  <si>
    <r>
      <t>ホープフルのぎく園</t>
    </r>
    <r>
      <rPr>
        <sz val="11"/>
        <color indexed="10"/>
        <rFont val="ＭＳ Ｐゴシック"/>
        <family val="3"/>
      </rPr>
      <t>（２０．７．１新体系に移行）</t>
    </r>
  </si>
  <si>
    <r>
      <t>ワークいずみ</t>
    </r>
    <r>
      <rPr>
        <sz val="11"/>
        <color indexed="10"/>
        <rFont val="ＭＳ Ｐゴシック"/>
        <family val="3"/>
      </rPr>
      <t>(21.4.1～新体系に移行)</t>
    </r>
  </si>
  <si>
    <r>
      <t>夢香房すてっぷ</t>
    </r>
    <r>
      <rPr>
        <sz val="11"/>
        <color indexed="10"/>
        <rFont val="ＭＳ Ｐゴシック"/>
        <family val="3"/>
      </rPr>
      <t>（２０．４．１～新体系）</t>
    </r>
  </si>
  <si>
    <r>
      <t>ワークショップ大鰐</t>
    </r>
    <r>
      <rPr>
        <sz val="11"/>
        <color indexed="10"/>
        <rFont val="ＭＳ Ｐゴシック"/>
        <family val="3"/>
      </rPr>
      <t>（２０．４．１～新体系）</t>
    </r>
  </si>
  <si>
    <r>
      <t>ホープフルのぎく園</t>
    </r>
    <r>
      <rPr>
        <sz val="11"/>
        <color indexed="10"/>
        <rFont val="ＭＳ Ｐゴシック"/>
        <family val="3"/>
      </rPr>
      <t>（２０．７．１～新体系）</t>
    </r>
  </si>
  <si>
    <t>精神入所授産</t>
  </si>
  <si>
    <t>精神通所授産</t>
  </si>
  <si>
    <t>知的小規模通所授産</t>
  </si>
  <si>
    <t>精神小規模通所授産</t>
  </si>
  <si>
    <t>就労Ｂ型Ｎｏ２８</t>
  </si>
  <si>
    <t>就労Ｂ型Ｎｏ２５</t>
  </si>
  <si>
    <t>就労Ｂ型Ｎｏ２１</t>
  </si>
  <si>
    <t>就労Ｂ型Ｎｏ２２</t>
  </si>
  <si>
    <t>就労Ｂ型Ｎｏ２９</t>
  </si>
  <si>
    <t>○</t>
  </si>
  <si>
    <r>
      <t>徳誠園</t>
    </r>
    <r>
      <rPr>
        <sz val="11"/>
        <color indexed="10"/>
        <rFont val="ＭＳ Ｐゴシック"/>
        <family val="3"/>
      </rPr>
      <t>（２０．８．１新設）</t>
    </r>
  </si>
  <si>
    <r>
      <t xml:space="preserve">障害者総合福祉センターなつどまり障害者支援施設さつき寮
</t>
    </r>
    <r>
      <rPr>
        <sz val="11"/>
        <color indexed="10"/>
        <rFont val="ＭＳ Ｐゴシック"/>
        <family val="3"/>
      </rPr>
      <t>（２０．１０．１新設）</t>
    </r>
  </si>
  <si>
    <r>
      <t>山郷館デイサービスセンター黒石</t>
    </r>
    <r>
      <rPr>
        <sz val="11"/>
        <color indexed="10"/>
        <rFont val="ＭＳ Ｐゴシック"/>
        <family val="3"/>
      </rPr>
      <t>（２０．１０．２０新設）</t>
    </r>
  </si>
  <si>
    <r>
      <t>株式会社エンジェルス</t>
    </r>
    <r>
      <rPr>
        <sz val="11"/>
        <color indexed="10"/>
        <rFont val="ＭＳ Ｐゴシック"/>
        <family val="3"/>
      </rPr>
      <t>（２０．１１．１新設）</t>
    </r>
  </si>
  <si>
    <r>
      <t>障害者就労継続支援「Ａ型」事業所「希望」</t>
    </r>
    <r>
      <rPr>
        <sz val="11"/>
        <color indexed="10"/>
        <rFont val="ＭＳ Ｐゴシック"/>
        <family val="3"/>
      </rPr>
      <t>(20.4.1新設)</t>
    </r>
  </si>
  <si>
    <r>
      <t>農園カフェ　日々木</t>
    </r>
    <r>
      <rPr>
        <sz val="11"/>
        <color indexed="10"/>
        <rFont val="ＭＳ Ｐゴシック"/>
        <family val="3"/>
      </rPr>
      <t>(20.8.1新設)</t>
    </r>
  </si>
  <si>
    <r>
      <t>すまいる工房</t>
    </r>
    <r>
      <rPr>
        <sz val="11"/>
        <color indexed="10"/>
        <rFont val="ＭＳ Ｐゴシック"/>
        <family val="3"/>
      </rPr>
      <t>（２０．２．１新設）</t>
    </r>
  </si>
  <si>
    <r>
      <t>就労継続支援センターあいゆう工房</t>
    </r>
    <r>
      <rPr>
        <sz val="11"/>
        <color indexed="10"/>
        <rFont val="ＭＳ Ｐゴシック"/>
        <family val="3"/>
      </rPr>
      <t>（２０．４．１新設）</t>
    </r>
  </si>
  <si>
    <r>
      <t>アグリの里作業所</t>
    </r>
    <r>
      <rPr>
        <sz val="11"/>
        <color indexed="10"/>
        <rFont val="ＭＳ Ｐゴシック"/>
        <family val="3"/>
      </rPr>
      <t>（２０．４．１新設）</t>
    </r>
  </si>
  <si>
    <r>
      <t>はっこう</t>
    </r>
    <r>
      <rPr>
        <sz val="11"/>
        <color indexed="10"/>
        <rFont val="ＭＳ Ｐゴシック"/>
        <family val="3"/>
      </rPr>
      <t>（２０．４．１新設）</t>
    </r>
  </si>
  <si>
    <r>
      <t xml:space="preserve">指定障害福祉サービス事業所　カフェレストラン茶居花
</t>
    </r>
    <r>
      <rPr>
        <sz val="11"/>
        <color indexed="10"/>
        <rFont val="ＭＳ Ｐゴシック"/>
        <family val="3"/>
      </rPr>
      <t>（２０．７．１新設）</t>
    </r>
  </si>
  <si>
    <r>
      <t>農園カフェ　日々木</t>
    </r>
    <r>
      <rPr>
        <sz val="11"/>
        <color indexed="10"/>
        <rFont val="ＭＳ Ｐゴシック"/>
        <family val="3"/>
      </rPr>
      <t>（２０．８．１新設）</t>
    </r>
  </si>
  <si>
    <r>
      <t>ユートピア</t>
    </r>
    <r>
      <rPr>
        <sz val="11"/>
        <color indexed="10"/>
        <rFont val="ＭＳ Ｐゴシック"/>
        <family val="3"/>
      </rPr>
      <t>（２０．１０．１～新体系）</t>
    </r>
  </si>
  <si>
    <r>
      <t>俊公園</t>
    </r>
    <r>
      <rPr>
        <sz val="11"/>
        <color indexed="10"/>
        <rFont val="ＭＳ Ｐゴシック"/>
        <family val="3"/>
      </rPr>
      <t>（２０．１０．１～新体系）</t>
    </r>
  </si>
  <si>
    <r>
      <t xml:space="preserve">指定障害福祉サービス事業所　ドッグガーデン　茶居花
</t>
    </r>
    <r>
      <rPr>
        <sz val="11"/>
        <color indexed="10"/>
        <rFont val="ＭＳ Ｐゴシック"/>
        <family val="3"/>
      </rPr>
      <t>（２１．１．１新設）</t>
    </r>
  </si>
  <si>
    <r>
      <t>ひまわり</t>
    </r>
    <r>
      <rPr>
        <sz val="11"/>
        <color indexed="10"/>
        <rFont val="ＭＳ Ｐゴシック"/>
        <family val="3"/>
      </rPr>
      <t>（２０．１０．１～休止）</t>
    </r>
  </si>
  <si>
    <t>2008/10/1休止</t>
  </si>
  <si>
    <t>単位：円</t>
  </si>
  <si>
    <t>施設種別</t>
  </si>
  <si>
    <t>施設数</t>
  </si>
  <si>
    <t>工賃支払
人数</t>
  </si>
  <si>
    <t>工賃総額</t>
  </si>
  <si>
    <t>平均</t>
  </si>
  <si>
    <t>就労継続支援A型事業所</t>
  </si>
  <si>
    <t>就労継続支援B型事業所</t>
  </si>
  <si>
    <t>授産施設</t>
  </si>
  <si>
    <t>身体</t>
  </si>
  <si>
    <t>入所</t>
  </si>
  <si>
    <t>小規模含</t>
  </si>
  <si>
    <t>通所</t>
  </si>
  <si>
    <t>身体授産平均</t>
  </si>
  <si>
    <t>知的</t>
  </si>
  <si>
    <t>知的授産平均</t>
  </si>
  <si>
    <t>精神</t>
  </si>
  <si>
    <t>精神授産平均</t>
  </si>
  <si>
    <t>入所・通所授産施設合計</t>
  </si>
  <si>
    <t>小規模通所授産施設</t>
  </si>
  <si>
    <t>小規模通所授産施設合計</t>
  </si>
  <si>
    <t>全施設平均工賃（就労支援AB除く）</t>
  </si>
  <si>
    <t>※工賃倍増計画対象施設平均
（小規模含む）</t>
  </si>
  <si>
    <t>B型+入所・通所授産施設合計</t>
  </si>
  <si>
    <t>事業所・施設全体の平均</t>
  </si>
  <si>
    <t>※工賃倍増計画対象施設…就労継続B型、授産施設、小規模通所授産施設の合計</t>
  </si>
  <si>
    <t>平成２０年度工賃実績結果（青森県）</t>
  </si>
  <si>
    <r>
      <t>障害者総合福祉センターなつどまり障害者支援施設さつき寮</t>
    </r>
    <r>
      <rPr>
        <sz val="11"/>
        <color indexed="10"/>
        <rFont val="ＭＳ Ｐゴシック"/>
        <family val="3"/>
      </rPr>
      <t>（２０．１０．１新設）</t>
    </r>
  </si>
  <si>
    <t>就労継続支援Ａ</t>
  </si>
  <si>
    <t>就労継続支援Ｂ</t>
  </si>
  <si>
    <t>身障入所授産</t>
  </si>
  <si>
    <t>身障通所授産</t>
  </si>
  <si>
    <t>①福祉工場は２０年度に新体系（就労継続支援事業所）に移行済み</t>
  </si>
  <si>
    <t>②２１年３月末現在の施設形態（年度途中で移行した場合は合算して新体系に計上）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</si>
</sst>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);[Red]\(0\)"/>
    <numFmt numFmtId="178" formatCode="#,##0;&quot;△ &quot;#,##0"/>
    <numFmt numFmtId="179" formatCode="[$-411]ggge&quot;年&quot;m&quot;月&quot;d&quot;日&quot;;@"/>
    <numFmt numFmtId="180" formatCode="yyyy/m/d;@"/>
    <numFmt numFmtId="181" formatCode="mmm\-yyyy"/>
    <numFmt numFmtId="182" formatCode="[$-411]ge\.m\.d;@"/>
    <numFmt numFmtId="183" formatCode="#,##0_);[Red]\(#,##0\)"/>
    <numFmt numFmtId="184" formatCode="#,##0.0_);[Red]\(#,##0.0\)"/>
    <numFmt numFmtId="185" formatCode="#,##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 shrinkToFit="1"/>
    </xf>
    <xf numFmtId="183" fontId="0" fillId="0" borderId="0" xfId="0" applyNumberFormat="1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183" fontId="0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183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3" fontId="0" fillId="0" borderId="10" xfId="0" applyNumberFormat="1" applyFont="1" applyFill="1" applyBorder="1" applyAlignment="1">
      <alignment vertical="center"/>
    </xf>
    <xf numFmtId="184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 shrinkToFit="1"/>
    </xf>
    <xf numFmtId="183" fontId="0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83" fontId="0" fillId="0" borderId="10" xfId="0" applyNumberFormat="1" applyFont="1" applyBorder="1" applyAlignment="1">
      <alignment vertical="center"/>
    </xf>
    <xf numFmtId="183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185" fontId="0" fillId="0" borderId="10" xfId="0" applyNumberFormat="1" applyFont="1" applyFill="1" applyBorder="1" applyAlignment="1">
      <alignment horizontal="left" vertical="center" shrinkToFit="1"/>
    </xf>
    <xf numFmtId="183" fontId="0" fillId="0" borderId="10" xfId="0" applyNumberFormat="1" applyFont="1" applyFill="1" applyBorder="1" applyAlignment="1">
      <alignment horizontal="center" vertical="center" shrinkToFit="1"/>
    </xf>
    <xf numFmtId="183" fontId="0" fillId="0" borderId="0" xfId="0" applyNumberFormat="1" applyFont="1" applyAlignment="1">
      <alignment horizontal="center" vertical="center" shrinkToFit="1"/>
    </xf>
    <xf numFmtId="183" fontId="0" fillId="0" borderId="0" xfId="0" applyNumberFormat="1" applyFont="1" applyAlignment="1">
      <alignment horizontal="center" vertical="center"/>
    </xf>
    <xf numFmtId="183" fontId="0" fillId="0" borderId="0" xfId="0" applyNumberFormat="1" applyFont="1" applyAlignment="1">
      <alignment horizontal="right" vertical="center" shrinkToFit="1"/>
    </xf>
    <xf numFmtId="49" fontId="0" fillId="0" borderId="10" xfId="0" applyNumberFormat="1" applyFont="1" applyFill="1" applyBorder="1" applyAlignment="1">
      <alignment vertical="center" shrinkToFit="1"/>
    </xf>
    <xf numFmtId="183" fontId="0" fillId="0" borderId="10" xfId="0" applyNumberFormat="1" applyFont="1" applyFill="1" applyBorder="1" applyAlignment="1">
      <alignment horizontal="center" vertical="center"/>
    </xf>
    <xf numFmtId="185" fontId="0" fillId="0" borderId="10" xfId="0" applyNumberFormat="1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49" fontId="4" fillId="0" borderId="0" xfId="0" applyNumberFormat="1" applyFont="1" applyFill="1" applyBorder="1" applyAlignment="1">
      <alignment vertical="center" wrapText="1" shrinkToFit="1"/>
    </xf>
    <xf numFmtId="0" fontId="0" fillId="0" borderId="10" xfId="0" applyFill="1" applyBorder="1" applyAlignment="1">
      <alignment horizontal="left" vertical="center" wrapText="1" shrinkToFit="1"/>
    </xf>
    <xf numFmtId="49" fontId="0" fillId="0" borderId="10" xfId="0" applyNumberFormat="1" applyFill="1" applyBorder="1" applyAlignment="1">
      <alignment vertical="center" wrapText="1" shrinkToFit="1"/>
    </xf>
    <xf numFmtId="182" fontId="0" fillId="0" borderId="10" xfId="0" applyNumberFormat="1" applyFont="1" applyBorder="1" applyAlignment="1">
      <alignment horizontal="center" vertical="center" shrinkToFit="1"/>
    </xf>
    <xf numFmtId="182" fontId="0" fillId="0" borderId="10" xfId="0" applyNumberFormat="1" applyFont="1" applyFill="1" applyBorder="1" applyAlignment="1">
      <alignment horizontal="center" vertical="center" shrinkToFit="1"/>
    </xf>
    <xf numFmtId="182" fontId="0" fillId="0" borderId="10" xfId="0" applyNumberFormat="1" applyFont="1" applyFill="1" applyBorder="1" applyAlignment="1">
      <alignment horizontal="center" vertical="center"/>
    </xf>
    <xf numFmtId="182" fontId="0" fillId="0" borderId="10" xfId="0" applyNumberFormat="1" applyFill="1" applyBorder="1" applyAlignment="1">
      <alignment horizontal="center" vertical="center" shrinkToFit="1"/>
    </xf>
    <xf numFmtId="183" fontId="0" fillId="0" borderId="10" xfId="0" applyNumberFormat="1" applyBorder="1" applyAlignment="1">
      <alignment horizontal="center" vertical="center" shrinkToFit="1"/>
    </xf>
    <xf numFmtId="0" fontId="0" fillId="0" borderId="10" xfId="0" applyNumberFormat="1" applyFill="1" applyBorder="1" applyAlignment="1">
      <alignment horizontal="center" vertical="center" shrinkToFit="1"/>
    </xf>
    <xf numFmtId="182" fontId="5" fillId="0" borderId="10" xfId="0" applyNumberFormat="1" applyFont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185" fontId="0" fillId="0" borderId="0" xfId="0" applyNumberFormat="1" applyFill="1" applyAlignment="1">
      <alignment vertical="center"/>
    </xf>
    <xf numFmtId="185" fontId="6" fillId="0" borderId="0" xfId="0" applyNumberFormat="1" applyFont="1" applyFill="1" applyAlignment="1">
      <alignment horizontal="right" vertical="center"/>
    </xf>
    <xf numFmtId="185" fontId="0" fillId="0" borderId="10" xfId="0" applyNumberForma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85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85" fontId="0" fillId="0" borderId="10" xfId="0" applyNumberForma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185" fontId="0" fillId="0" borderId="14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85" fontId="0" fillId="0" borderId="15" xfId="0" applyNumberFormat="1" applyFill="1" applyBorder="1" applyAlignment="1">
      <alignment horizontal="right" vertical="center"/>
    </xf>
    <xf numFmtId="185" fontId="0" fillId="0" borderId="15" xfId="0" applyNumberForma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85" fontId="0" fillId="0" borderId="16" xfId="0" applyNumberForma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185" fontId="0" fillId="0" borderId="17" xfId="0" applyNumberForma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85" fontId="0" fillId="0" borderId="18" xfId="0" applyNumberFormat="1" applyFill="1" applyBorder="1" applyAlignment="1">
      <alignment vertical="center"/>
    </xf>
    <xf numFmtId="0" fontId="5" fillId="0" borderId="0" xfId="0" applyFont="1" applyAlignment="1">
      <alignment vertical="center"/>
    </xf>
    <xf numFmtId="18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 shrinkToFit="1"/>
    </xf>
    <xf numFmtId="183" fontId="0" fillId="0" borderId="0" xfId="0" applyNumberFormat="1" applyFont="1" applyFill="1" applyAlignment="1">
      <alignment horizontal="right" vertical="center"/>
    </xf>
    <xf numFmtId="184" fontId="0" fillId="0" borderId="0" xfId="0" applyNumberFormat="1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182" fontId="5" fillId="0" borderId="10" xfId="0" applyNumberFormat="1" applyFont="1" applyFill="1" applyBorder="1" applyAlignment="1">
      <alignment horizontal="center" vertical="center" shrinkToFit="1"/>
    </xf>
    <xf numFmtId="183" fontId="0" fillId="0" borderId="10" xfId="0" applyNumberForma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83" fontId="0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/>
    </xf>
    <xf numFmtId="183" fontId="0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183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5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183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4" max="5" width="9.125" style="0" bestFit="1" customWidth="1"/>
    <col min="6" max="6" width="13.625" style="0" bestFit="1" customWidth="1"/>
    <col min="7" max="7" width="9.75390625" style="0" bestFit="1" customWidth="1"/>
    <col min="9" max="10" width="9.125" style="0" bestFit="1" customWidth="1"/>
  </cols>
  <sheetData>
    <row r="1" spans="1:10" ht="24" customHeight="1">
      <c r="A1" s="44" t="s">
        <v>141</v>
      </c>
      <c r="B1" s="44"/>
      <c r="C1" s="44"/>
      <c r="D1" s="44"/>
      <c r="E1" s="45"/>
      <c r="F1" s="45"/>
      <c r="G1" s="46" t="s">
        <v>115</v>
      </c>
      <c r="H1" s="78"/>
      <c r="I1" s="78"/>
      <c r="J1" s="44"/>
    </row>
    <row r="2" spans="1:10" ht="30" customHeight="1">
      <c r="A2" s="79" t="s">
        <v>116</v>
      </c>
      <c r="B2" s="80"/>
      <c r="C2" s="81"/>
      <c r="D2" s="2" t="s">
        <v>117</v>
      </c>
      <c r="E2" s="47" t="s">
        <v>118</v>
      </c>
      <c r="F2" s="47" t="s">
        <v>119</v>
      </c>
      <c r="G2" s="47" t="s">
        <v>120</v>
      </c>
      <c r="H2" s="48"/>
      <c r="I2" s="49"/>
      <c r="J2" s="50"/>
    </row>
    <row r="3" spans="1:10" ht="24" customHeight="1">
      <c r="A3" s="51" t="s">
        <v>121</v>
      </c>
      <c r="B3" s="52"/>
      <c r="C3" s="53"/>
      <c r="D3" s="54">
        <v>7</v>
      </c>
      <c r="E3" s="55">
        <f>'就労継続Ａ'!F12</f>
        <v>1314</v>
      </c>
      <c r="F3" s="55">
        <f>'就労継続Ａ'!G12</f>
        <v>136300206</v>
      </c>
      <c r="G3" s="55">
        <f aca="true" t="shared" si="0" ref="G3:G11">F3/E3</f>
        <v>103729.22831050228</v>
      </c>
      <c r="H3" s="48"/>
      <c r="I3" s="45"/>
      <c r="J3" s="44"/>
    </row>
    <row r="4" spans="1:10" ht="24" customHeight="1">
      <c r="A4" s="51" t="s">
        <v>122</v>
      </c>
      <c r="B4" s="52"/>
      <c r="C4" s="53"/>
      <c r="D4" s="54">
        <v>33</v>
      </c>
      <c r="E4" s="55">
        <f>'就労継続Ｂ'!F38</f>
        <v>5324</v>
      </c>
      <c r="F4" s="55">
        <f>'就労継続Ｂ'!G38</f>
        <v>56881827</v>
      </c>
      <c r="G4" s="55">
        <f t="shared" si="0"/>
        <v>10684.039631855747</v>
      </c>
      <c r="H4" s="48"/>
      <c r="I4" s="45"/>
      <c r="J4" s="56"/>
    </row>
    <row r="5" spans="1:10" ht="24" customHeight="1">
      <c r="A5" s="82" t="s">
        <v>123</v>
      </c>
      <c r="B5" s="82" t="s">
        <v>124</v>
      </c>
      <c r="C5" s="54" t="s">
        <v>125</v>
      </c>
      <c r="D5" s="54">
        <v>4</v>
      </c>
      <c r="E5" s="55">
        <f>'身体入所授産'!F8</f>
        <v>2472</v>
      </c>
      <c r="F5" s="55">
        <f>'身体入所授産'!G8</f>
        <v>50770148</v>
      </c>
      <c r="G5" s="55">
        <f t="shared" si="0"/>
        <v>20538.0857605178</v>
      </c>
      <c r="H5" s="48"/>
      <c r="I5" s="45"/>
      <c r="J5" s="44" t="s">
        <v>126</v>
      </c>
    </row>
    <row r="6" spans="1:10" ht="24" customHeight="1">
      <c r="A6" s="83"/>
      <c r="B6" s="84"/>
      <c r="C6" s="54" t="s">
        <v>127</v>
      </c>
      <c r="D6" s="54">
        <v>2</v>
      </c>
      <c r="E6" s="55">
        <f>'身体通所授産'!F6</f>
        <v>460</v>
      </c>
      <c r="F6" s="55">
        <f>'身体通所授産'!G6</f>
        <v>3888073</v>
      </c>
      <c r="G6" s="55">
        <f t="shared" si="0"/>
        <v>8452.332608695651</v>
      </c>
      <c r="H6" s="57" t="s">
        <v>128</v>
      </c>
      <c r="I6" s="55">
        <f>(F5+F6)/(E5+E6)</f>
        <v>18641.958049113233</v>
      </c>
      <c r="J6" s="55">
        <f>(F5+F6+F12)/(E5+E6+E12)</f>
        <v>18641.958049113233</v>
      </c>
    </row>
    <row r="7" spans="1:10" ht="24" customHeight="1">
      <c r="A7" s="83"/>
      <c r="B7" s="82" t="s">
        <v>129</v>
      </c>
      <c r="C7" s="54" t="s">
        <v>125</v>
      </c>
      <c r="D7" s="54">
        <v>2</v>
      </c>
      <c r="E7" s="55">
        <f>'知的入所授産'!F6</f>
        <v>1623</v>
      </c>
      <c r="F7" s="55">
        <f>'知的入所授産'!G6</f>
        <v>18508563</v>
      </c>
      <c r="G7" s="55">
        <f t="shared" si="0"/>
        <v>11403.920517560075</v>
      </c>
      <c r="H7" s="48"/>
      <c r="I7" s="45"/>
      <c r="J7" s="44" t="s">
        <v>126</v>
      </c>
    </row>
    <row r="8" spans="1:10" ht="24" customHeight="1">
      <c r="A8" s="83"/>
      <c r="B8" s="84"/>
      <c r="C8" s="54" t="s">
        <v>127</v>
      </c>
      <c r="D8" s="54">
        <v>28</v>
      </c>
      <c r="E8" s="55">
        <f>'知的通所授産'!F34</f>
        <v>7919</v>
      </c>
      <c r="F8" s="55">
        <f>'知的通所授産'!G34</f>
        <v>58020070</v>
      </c>
      <c r="G8" s="55">
        <f t="shared" si="0"/>
        <v>7326.691501452204</v>
      </c>
      <c r="H8" s="57" t="s">
        <v>130</v>
      </c>
      <c r="I8" s="55">
        <f>(F7+F8)/(E7+E8)</f>
        <v>8020.187906099351</v>
      </c>
      <c r="J8" s="55">
        <f>(F7+F8+F13)/(E7+E8+E13)</f>
        <v>8194.768257853937</v>
      </c>
    </row>
    <row r="9" spans="1:10" ht="24" customHeight="1">
      <c r="A9" s="83"/>
      <c r="B9" s="82" t="s">
        <v>131</v>
      </c>
      <c r="C9" s="54" t="s">
        <v>125</v>
      </c>
      <c r="D9" s="54">
        <v>2</v>
      </c>
      <c r="E9" s="55">
        <f>'精神入所授産'!F6</f>
        <v>505</v>
      </c>
      <c r="F9" s="55">
        <f>'精神入所授産'!G6</f>
        <v>2644818</v>
      </c>
      <c r="G9" s="55">
        <f t="shared" si="0"/>
        <v>5237.263366336633</v>
      </c>
      <c r="H9" s="48"/>
      <c r="I9" s="45"/>
      <c r="J9" s="44" t="s">
        <v>126</v>
      </c>
    </row>
    <row r="10" spans="1:10" ht="24" customHeight="1">
      <c r="A10" s="83"/>
      <c r="B10" s="83"/>
      <c r="C10" s="58" t="s">
        <v>127</v>
      </c>
      <c r="D10" s="58">
        <v>5</v>
      </c>
      <c r="E10" s="59">
        <f>'精神通所授産'!F9</f>
        <v>1047</v>
      </c>
      <c r="F10" s="59">
        <f>'精神通所授産'!G9</f>
        <v>9261018</v>
      </c>
      <c r="G10" s="59">
        <f t="shared" si="0"/>
        <v>8845.289398280802</v>
      </c>
      <c r="H10" s="57" t="s">
        <v>132</v>
      </c>
      <c r="I10" s="55">
        <f>(F9+F10)/(E9+E10)</f>
        <v>7671.2860824742265</v>
      </c>
      <c r="J10" s="55">
        <f>(F9+F10+F14)/(E9+E10+E14)</f>
        <v>7058.191819464034</v>
      </c>
    </row>
    <row r="11" spans="1:10" ht="24" customHeight="1">
      <c r="A11" s="54" t="s">
        <v>133</v>
      </c>
      <c r="B11" s="54"/>
      <c r="C11" s="54"/>
      <c r="D11" s="54">
        <f>SUM(D5:D10)</f>
        <v>43</v>
      </c>
      <c r="E11" s="55">
        <f>SUM(E5:E10)</f>
        <v>14026</v>
      </c>
      <c r="F11" s="55">
        <f>SUM(F5:F10)</f>
        <v>143092690</v>
      </c>
      <c r="G11" s="55">
        <f t="shared" si="0"/>
        <v>10201.959931555682</v>
      </c>
      <c r="H11" s="48"/>
      <c r="I11" s="45"/>
      <c r="J11" s="44"/>
    </row>
    <row r="12" spans="1:10" ht="24" customHeight="1">
      <c r="A12" s="85" t="s">
        <v>134</v>
      </c>
      <c r="B12" s="60" t="s">
        <v>124</v>
      </c>
      <c r="C12" s="60" t="s">
        <v>127</v>
      </c>
      <c r="D12" s="60">
        <v>0</v>
      </c>
      <c r="E12" s="61">
        <v>0</v>
      </c>
      <c r="F12" s="62">
        <v>0</v>
      </c>
      <c r="G12" s="62">
        <v>0</v>
      </c>
      <c r="H12" s="48"/>
      <c r="I12" s="45"/>
      <c r="J12" s="44"/>
    </row>
    <row r="13" spans="1:10" ht="24" customHeight="1">
      <c r="A13" s="85"/>
      <c r="B13" s="54" t="s">
        <v>129</v>
      </c>
      <c r="C13" s="60" t="s">
        <v>127</v>
      </c>
      <c r="D13" s="54">
        <v>2</v>
      </c>
      <c r="E13" s="55">
        <f>'知的小通授'!F6</f>
        <v>262</v>
      </c>
      <c r="F13" s="55">
        <f>'知的小通授'!G6</f>
        <v>3812875</v>
      </c>
      <c r="G13" s="55">
        <f aca="true" t="shared" si="1" ref="G13:G19">F13/E13</f>
        <v>14552.958015267175</v>
      </c>
      <c r="H13" s="48"/>
      <c r="I13" s="45"/>
      <c r="J13" s="44"/>
    </row>
    <row r="14" spans="1:10" ht="24" customHeight="1">
      <c r="A14" s="86"/>
      <c r="B14" s="54" t="s">
        <v>131</v>
      </c>
      <c r="C14" s="60" t="s">
        <v>127</v>
      </c>
      <c r="D14" s="54">
        <v>4</v>
      </c>
      <c r="E14" s="55">
        <f>'精神小通授'!F8</f>
        <v>575</v>
      </c>
      <c r="F14" s="55">
        <f>'精神小通授'!G8</f>
        <v>3106938</v>
      </c>
      <c r="G14" s="55">
        <f t="shared" si="1"/>
        <v>5403.370434782609</v>
      </c>
      <c r="H14" s="48"/>
      <c r="I14" s="45"/>
      <c r="J14" s="44"/>
    </row>
    <row r="15" spans="1:10" ht="24" customHeight="1" thickBot="1">
      <c r="A15" s="58" t="s">
        <v>135</v>
      </c>
      <c r="B15" s="58"/>
      <c r="C15" s="58"/>
      <c r="D15" s="58">
        <f>SUM(D13:D14)</f>
        <v>6</v>
      </c>
      <c r="E15" s="59">
        <f>SUM(E13:E14)</f>
        <v>837</v>
      </c>
      <c r="F15" s="59">
        <f>SUM(F13:F14)</f>
        <v>6919813</v>
      </c>
      <c r="G15" s="59">
        <f t="shared" si="1"/>
        <v>8267.399044205496</v>
      </c>
      <c r="H15" s="48"/>
      <c r="I15" s="45"/>
      <c r="J15" s="44"/>
    </row>
    <row r="16" spans="1:10" ht="24" customHeight="1" thickBot="1" thickTop="1">
      <c r="A16" s="87" t="s">
        <v>136</v>
      </c>
      <c r="B16" s="87"/>
      <c r="C16" s="87"/>
      <c r="D16" s="63">
        <f>D11+D15</f>
        <v>49</v>
      </c>
      <c r="E16" s="64">
        <f>E11+E15</f>
        <v>14863</v>
      </c>
      <c r="F16" s="64">
        <f>F11+F15</f>
        <v>150012503</v>
      </c>
      <c r="G16" s="64">
        <f t="shared" si="1"/>
        <v>10093.016416604993</v>
      </c>
      <c r="H16" s="48"/>
      <c r="I16" s="45"/>
      <c r="J16" s="44"/>
    </row>
    <row r="17" spans="1:10" ht="24" customHeight="1" thickBot="1" thickTop="1">
      <c r="A17" s="87" t="s">
        <v>137</v>
      </c>
      <c r="B17" s="87"/>
      <c r="C17" s="87"/>
      <c r="D17" s="63">
        <f>D4+D11+D15</f>
        <v>82</v>
      </c>
      <c r="E17" s="64">
        <f>E4+E11+E15</f>
        <v>20187</v>
      </c>
      <c r="F17" s="64">
        <f>F4+F11+F15</f>
        <v>206894330</v>
      </c>
      <c r="G17" s="64">
        <f t="shared" si="1"/>
        <v>10248.889384257196</v>
      </c>
      <c r="H17" s="48"/>
      <c r="I17" s="45"/>
      <c r="J17" s="44"/>
    </row>
    <row r="18" spans="1:10" ht="24" customHeight="1" thickBot="1" thickTop="1">
      <c r="A18" s="88" t="s">
        <v>138</v>
      </c>
      <c r="B18" s="89"/>
      <c r="C18" s="90"/>
      <c r="D18" s="65">
        <f>D4+D11</f>
        <v>76</v>
      </c>
      <c r="E18" s="66">
        <f>E4+E11</f>
        <v>19350</v>
      </c>
      <c r="F18" s="66">
        <f>F4+F11</f>
        <v>199974517</v>
      </c>
      <c r="G18" s="64">
        <f t="shared" si="1"/>
        <v>10334.600361757106</v>
      </c>
      <c r="H18" s="48"/>
      <c r="I18" s="45"/>
      <c r="J18" s="44"/>
    </row>
    <row r="19" spans="1:10" ht="24" customHeight="1" thickTop="1">
      <c r="A19" s="91" t="s">
        <v>139</v>
      </c>
      <c r="B19" s="92"/>
      <c r="C19" s="92"/>
      <c r="D19" s="67">
        <f>D3+D4+D11+D15</f>
        <v>89</v>
      </c>
      <c r="E19" s="68">
        <f>E3+E4+E11+E15</f>
        <v>21501</v>
      </c>
      <c r="F19" s="68">
        <f>F3+F4+F11+F15</f>
        <v>343194536</v>
      </c>
      <c r="G19" s="68">
        <f t="shared" si="1"/>
        <v>15961.794149109344</v>
      </c>
      <c r="H19" s="48"/>
      <c r="I19" s="45"/>
      <c r="J19" s="44"/>
    </row>
    <row r="20" spans="1:10" ht="24" customHeight="1">
      <c r="A20" s="44" t="s">
        <v>140</v>
      </c>
      <c r="B20" s="44"/>
      <c r="C20" s="44"/>
      <c r="D20" s="44"/>
      <c r="E20" s="45"/>
      <c r="F20" s="45"/>
      <c r="G20" s="45"/>
      <c r="H20" s="48"/>
      <c r="I20" s="45"/>
      <c r="J20" s="44"/>
    </row>
    <row r="21" spans="1:10" ht="24" customHeight="1">
      <c r="A21" s="44" t="s">
        <v>147</v>
      </c>
      <c r="B21" s="44"/>
      <c r="C21" s="44"/>
      <c r="D21" s="44"/>
      <c r="E21" s="45"/>
      <c r="F21" s="45"/>
      <c r="G21" s="45"/>
      <c r="H21" s="48"/>
      <c r="I21" s="45"/>
      <c r="J21" s="44"/>
    </row>
    <row r="22" spans="1:10" ht="24" customHeight="1">
      <c r="A22" s="93" t="s">
        <v>148</v>
      </c>
      <c r="B22" s="94"/>
      <c r="C22" s="94"/>
      <c r="D22" s="94"/>
      <c r="E22" s="94"/>
      <c r="F22" s="94"/>
      <c r="G22" s="94"/>
      <c r="H22" s="94"/>
      <c r="I22" s="94"/>
      <c r="J22" s="44"/>
    </row>
  </sheetData>
  <sheetProtection/>
  <mergeCells count="12">
    <mergeCell ref="A19:C19"/>
    <mergeCell ref="A22:I22"/>
    <mergeCell ref="A12:A14"/>
    <mergeCell ref="A16:C16"/>
    <mergeCell ref="A17:C17"/>
    <mergeCell ref="A18:C18"/>
    <mergeCell ref="H1:I1"/>
    <mergeCell ref="A2:C2"/>
    <mergeCell ref="A5:A10"/>
    <mergeCell ref="B5:B6"/>
    <mergeCell ref="B7:B8"/>
    <mergeCell ref="B9:B1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2:L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7" bestFit="1" customWidth="1"/>
    <col min="2" max="2" width="11.00390625" style="8" bestFit="1" customWidth="1"/>
    <col min="3" max="3" width="4.50390625" style="8" bestFit="1" customWidth="1"/>
    <col min="4" max="4" width="50.625" style="9" customWidth="1"/>
    <col min="5" max="5" width="6.625" style="10" customWidth="1"/>
    <col min="6" max="6" width="12.625" style="10" customWidth="1"/>
    <col min="7" max="8" width="16.625" style="10" customWidth="1"/>
    <col min="9" max="9" width="6.625" style="28" customWidth="1"/>
    <col min="10" max="11" width="12.625" style="28" customWidth="1"/>
    <col min="12" max="12" width="6.625" style="28" customWidth="1"/>
    <col min="13" max="16384" width="9.00390625" style="7" customWidth="1"/>
  </cols>
  <sheetData>
    <row r="1" ht="13.5" customHeight="1"/>
    <row r="2" spans="1:12" ht="13.5" customHeight="1">
      <c r="A2" s="97" t="s">
        <v>19</v>
      </c>
      <c r="B2" s="98"/>
      <c r="C2" s="117" t="s">
        <v>20</v>
      </c>
      <c r="D2" s="98"/>
      <c r="E2" s="121" t="s">
        <v>21</v>
      </c>
      <c r="F2" s="121"/>
      <c r="G2" s="121"/>
      <c r="H2" s="121"/>
      <c r="I2" s="95" t="s">
        <v>22</v>
      </c>
      <c r="J2" s="103" t="s">
        <v>23</v>
      </c>
      <c r="K2" s="104"/>
      <c r="L2" s="95" t="s">
        <v>24</v>
      </c>
    </row>
    <row r="3" spans="1:12" s="15" customFormat="1" ht="15" customHeight="1">
      <c r="A3" s="99"/>
      <c r="B3" s="100"/>
      <c r="C3" s="99"/>
      <c r="D3" s="100"/>
      <c r="E3" s="13" t="s">
        <v>25</v>
      </c>
      <c r="F3" s="13" t="s">
        <v>26</v>
      </c>
      <c r="G3" s="13" t="s">
        <v>27</v>
      </c>
      <c r="H3" s="13" t="s">
        <v>28</v>
      </c>
      <c r="I3" s="96"/>
      <c r="J3" s="11" t="s">
        <v>29</v>
      </c>
      <c r="K3" s="11" t="s">
        <v>30</v>
      </c>
      <c r="L3" s="96"/>
    </row>
    <row r="4" spans="1:12" ht="15" customHeight="1">
      <c r="A4" s="24">
        <v>2</v>
      </c>
      <c r="B4" s="6" t="s">
        <v>14</v>
      </c>
      <c r="C4" s="24">
        <v>1</v>
      </c>
      <c r="D4" s="4" t="s">
        <v>67</v>
      </c>
      <c r="E4" s="16">
        <v>20</v>
      </c>
      <c r="F4" s="16">
        <v>241</v>
      </c>
      <c r="G4" s="16">
        <v>2716500</v>
      </c>
      <c r="H4" s="17">
        <f aca="true" t="shared" si="0" ref="H4:H9">IF(AND(F4&gt;0,G4&gt;0),G4/F4,0)</f>
        <v>11271.784232365146</v>
      </c>
      <c r="I4" s="31"/>
      <c r="J4" s="39"/>
      <c r="K4" s="39"/>
      <c r="L4" s="31"/>
    </row>
    <row r="5" spans="1:12" ht="15" customHeight="1">
      <c r="A5" s="24">
        <v>2</v>
      </c>
      <c r="B5" s="6" t="s">
        <v>14</v>
      </c>
      <c r="C5" s="24">
        <v>2</v>
      </c>
      <c r="D5" s="4" t="s">
        <v>68</v>
      </c>
      <c r="E5" s="16">
        <v>20</v>
      </c>
      <c r="F5" s="16">
        <v>178</v>
      </c>
      <c r="G5" s="16">
        <v>1253850</v>
      </c>
      <c r="H5" s="17">
        <f t="shared" si="0"/>
        <v>7044.101123595506</v>
      </c>
      <c r="I5" s="31"/>
      <c r="J5" s="39"/>
      <c r="K5" s="39"/>
      <c r="L5" s="31"/>
    </row>
    <row r="6" spans="1:12" ht="15" customHeight="1">
      <c r="A6" s="24">
        <v>2</v>
      </c>
      <c r="B6" s="6" t="s">
        <v>14</v>
      </c>
      <c r="C6" s="24">
        <v>3</v>
      </c>
      <c r="D6" s="33" t="s">
        <v>69</v>
      </c>
      <c r="E6" s="16">
        <v>20</v>
      </c>
      <c r="F6" s="16">
        <v>165</v>
      </c>
      <c r="G6" s="16">
        <v>2129824</v>
      </c>
      <c r="H6" s="17">
        <f t="shared" si="0"/>
        <v>12908.024242424242</v>
      </c>
      <c r="I6" s="31"/>
      <c r="J6" s="39"/>
      <c r="K6" s="39"/>
      <c r="L6" s="31"/>
    </row>
    <row r="7" spans="1:12" ht="15" customHeight="1">
      <c r="A7" s="24">
        <v>2</v>
      </c>
      <c r="B7" s="6" t="s">
        <v>14</v>
      </c>
      <c r="C7" s="24">
        <v>4</v>
      </c>
      <c r="D7" s="4" t="s">
        <v>70</v>
      </c>
      <c r="E7" s="16">
        <v>20</v>
      </c>
      <c r="F7" s="16">
        <v>246</v>
      </c>
      <c r="G7" s="16">
        <v>2019250</v>
      </c>
      <c r="H7" s="17">
        <f t="shared" si="0"/>
        <v>8208.333333333334</v>
      </c>
      <c r="I7" s="31"/>
      <c r="J7" s="39"/>
      <c r="K7" s="39"/>
      <c r="L7" s="31"/>
    </row>
    <row r="8" spans="1:12" ht="15" customHeight="1">
      <c r="A8" s="24">
        <v>2</v>
      </c>
      <c r="B8" s="6" t="s">
        <v>14</v>
      </c>
      <c r="C8" s="24">
        <v>5</v>
      </c>
      <c r="D8" s="4" t="s">
        <v>71</v>
      </c>
      <c r="E8" s="16">
        <v>20</v>
      </c>
      <c r="F8" s="16">
        <v>217</v>
      </c>
      <c r="G8" s="16">
        <v>1141594</v>
      </c>
      <c r="H8" s="17">
        <f t="shared" si="0"/>
        <v>5260.801843317972</v>
      </c>
      <c r="I8" s="31"/>
      <c r="J8" s="39"/>
      <c r="K8" s="39"/>
      <c r="L8" s="31"/>
    </row>
    <row r="9" spans="5:8" ht="13.5">
      <c r="E9" s="10">
        <f>SUM(E4:E8)</f>
        <v>100</v>
      </c>
      <c r="F9" s="10">
        <f>SUM(F4:F8)</f>
        <v>1047</v>
      </c>
      <c r="G9" s="10">
        <f>SUM(G4:G8)</f>
        <v>9261018</v>
      </c>
      <c r="H9" s="20">
        <f t="shared" si="0"/>
        <v>8845.289398280802</v>
      </c>
    </row>
  </sheetData>
  <sheetProtection/>
  <mergeCells count="6">
    <mergeCell ref="L2:L3"/>
    <mergeCell ref="A2:B3"/>
    <mergeCell ref="C2:D3"/>
    <mergeCell ref="E2:H2"/>
    <mergeCell ref="I2:I3"/>
    <mergeCell ref="J2:K2"/>
  </mergeCells>
  <printOptions/>
  <pageMargins left="0.7" right="0.7" top="0.75" bottom="0.75" header="0.3" footer="0.3"/>
  <pageSetup horizontalDpi="600" verticalDpi="600" orientation="portrait" paperSize="9" scale="4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2:L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7" bestFit="1" customWidth="1"/>
    <col min="2" max="2" width="11.00390625" style="8" bestFit="1" customWidth="1"/>
    <col min="3" max="3" width="4.50390625" style="8" bestFit="1" customWidth="1"/>
    <col min="4" max="4" width="50.625" style="9" customWidth="1"/>
    <col min="5" max="5" width="6.625" style="10" customWidth="1"/>
    <col min="6" max="6" width="12.625" style="10" customWidth="1"/>
    <col min="7" max="8" width="16.625" style="10" customWidth="1"/>
    <col min="9" max="9" width="6.625" style="10" customWidth="1"/>
    <col min="10" max="11" width="12.625" style="10" customWidth="1"/>
    <col min="12" max="12" width="6.625" style="10" customWidth="1"/>
    <col min="13" max="16384" width="9.00390625" style="7" customWidth="1"/>
  </cols>
  <sheetData>
    <row r="1" ht="13.5" customHeight="1"/>
    <row r="2" spans="1:12" ht="13.5" customHeight="1">
      <c r="A2" s="97" t="s">
        <v>19</v>
      </c>
      <c r="B2" s="98"/>
      <c r="C2" s="117" t="s">
        <v>20</v>
      </c>
      <c r="D2" s="98"/>
      <c r="E2" s="121" t="s">
        <v>21</v>
      </c>
      <c r="F2" s="121"/>
      <c r="G2" s="121"/>
      <c r="H2" s="121"/>
      <c r="I2" s="95" t="s">
        <v>22</v>
      </c>
      <c r="J2" s="103" t="s">
        <v>23</v>
      </c>
      <c r="K2" s="104"/>
      <c r="L2" s="95" t="s">
        <v>24</v>
      </c>
    </row>
    <row r="3" spans="1:12" s="15" customFormat="1" ht="15" customHeight="1">
      <c r="A3" s="99"/>
      <c r="B3" s="100"/>
      <c r="C3" s="99"/>
      <c r="D3" s="100"/>
      <c r="E3" s="13" t="s">
        <v>25</v>
      </c>
      <c r="F3" s="13" t="s">
        <v>26</v>
      </c>
      <c r="G3" s="13" t="s">
        <v>27</v>
      </c>
      <c r="H3" s="13" t="s">
        <v>28</v>
      </c>
      <c r="I3" s="96"/>
      <c r="J3" s="11" t="s">
        <v>29</v>
      </c>
      <c r="K3" s="11" t="s">
        <v>30</v>
      </c>
      <c r="L3" s="96"/>
    </row>
    <row r="4" spans="1:12" ht="15" customHeight="1">
      <c r="A4" s="24">
        <v>2</v>
      </c>
      <c r="B4" s="6" t="s">
        <v>14</v>
      </c>
      <c r="C4" s="6">
        <v>1</v>
      </c>
      <c r="D4" s="4" t="s">
        <v>72</v>
      </c>
      <c r="E4" s="22">
        <v>19</v>
      </c>
      <c r="F4" s="22">
        <v>144</v>
      </c>
      <c r="G4" s="22">
        <v>3160050</v>
      </c>
      <c r="H4" s="17">
        <f>IF(AND(F4&gt;0,G4&gt;0),G4/F4,0)</f>
        <v>21944.791666666668</v>
      </c>
      <c r="I4" s="26"/>
      <c r="J4" s="38"/>
      <c r="K4" s="38"/>
      <c r="L4" s="26"/>
    </row>
    <row r="5" spans="1:12" ht="15" customHeight="1">
      <c r="A5" s="24">
        <v>2</v>
      </c>
      <c r="B5" s="6" t="s">
        <v>14</v>
      </c>
      <c r="C5" s="6">
        <v>2</v>
      </c>
      <c r="D5" s="4" t="s">
        <v>73</v>
      </c>
      <c r="E5" s="22">
        <v>19</v>
      </c>
      <c r="F5" s="22">
        <v>118</v>
      </c>
      <c r="G5" s="22">
        <v>652825</v>
      </c>
      <c r="H5" s="17">
        <f>IF(AND(F5&gt;0,G5&gt;0),G5/F5,0)</f>
        <v>5532.4152542372885</v>
      </c>
      <c r="I5" s="26"/>
      <c r="J5" s="38"/>
      <c r="K5" s="38"/>
      <c r="L5" s="26"/>
    </row>
    <row r="6" spans="5:8" ht="13.5">
      <c r="E6" s="10">
        <f>SUM(E4:E5)</f>
        <v>38</v>
      </c>
      <c r="F6" s="10">
        <f>SUM(F4:F5)</f>
        <v>262</v>
      </c>
      <c r="G6" s="10">
        <f>SUM(G4:G5)</f>
        <v>3812875</v>
      </c>
      <c r="H6" s="20">
        <f>IF(AND(F6&gt;0,G6&gt;0),G6/F6,0)</f>
        <v>14552.958015267175</v>
      </c>
    </row>
  </sheetData>
  <sheetProtection/>
  <mergeCells count="6">
    <mergeCell ref="L2:L3"/>
    <mergeCell ref="A2:B3"/>
    <mergeCell ref="C2:D3"/>
    <mergeCell ref="E2:H2"/>
    <mergeCell ref="I2:I3"/>
    <mergeCell ref="J2:K2"/>
  </mergeCells>
  <printOptions/>
  <pageMargins left="0.7" right="0.7" top="0.75" bottom="0.75" header="0.3" footer="0.3"/>
  <pageSetup horizontalDpi="600" verticalDpi="600" orientation="portrait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2:L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7" bestFit="1" customWidth="1"/>
    <col min="2" max="2" width="11.00390625" style="8" bestFit="1" customWidth="1"/>
    <col min="3" max="3" width="4.50390625" style="8" bestFit="1" customWidth="1"/>
    <col min="4" max="4" width="50.625" style="9" customWidth="1"/>
    <col min="5" max="5" width="6.625" style="10" customWidth="1"/>
    <col min="6" max="6" width="12.625" style="10" customWidth="1"/>
    <col min="7" max="8" width="16.625" style="10" customWidth="1"/>
    <col min="9" max="9" width="6.625" style="27" customWidth="1"/>
    <col min="10" max="11" width="12.625" style="27" customWidth="1"/>
    <col min="12" max="12" width="6.625" style="27" customWidth="1"/>
    <col min="13" max="16384" width="9.00390625" style="7" customWidth="1"/>
  </cols>
  <sheetData>
    <row r="1" ht="13.5" customHeight="1"/>
    <row r="2" spans="1:12" ht="13.5" customHeight="1">
      <c r="A2" s="97" t="s">
        <v>19</v>
      </c>
      <c r="B2" s="98"/>
      <c r="C2" s="117" t="s">
        <v>20</v>
      </c>
      <c r="D2" s="98"/>
      <c r="E2" s="121" t="s">
        <v>21</v>
      </c>
      <c r="F2" s="121"/>
      <c r="G2" s="121"/>
      <c r="H2" s="121"/>
      <c r="I2" s="95" t="s">
        <v>22</v>
      </c>
      <c r="J2" s="103" t="s">
        <v>23</v>
      </c>
      <c r="K2" s="104"/>
      <c r="L2" s="95" t="s">
        <v>24</v>
      </c>
    </row>
    <row r="3" spans="1:12" s="15" customFormat="1" ht="15" customHeight="1">
      <c r="A3" s="99"/>
      <c r="B3" s="100"/>
      <c r="C3" s="99"/>
      <c r="D3" s="100"/>
      <c r="E3" s="13" t="s">
        <v>25</v>
      </c>
      <c r="F3" s="13" t="s">
        <v>26</v>
      </c>
      <c r="G3" s="13" t="s">
        <v>27</v>
      </c>
      <c r="H3" s="13" t="s">
        <v>28</v>
      </c>
      <c r="I3" s="96"/>
      <c r="J3" s="11" t="s">
        <v>29</v>
      </c>
      <c r="K3" s="11" t="s">
        <v>30</v>
      </c>
      <c r="L3" s="96"/>
    </row>
    <row r="4" spans="1:12" ht="15" customHeight="1">
      <c r="A4" s="24">
        <v>2</v>
      </c>
      <c r="B4" s="6" t="s">
        <v>14</v>
      </c>
      <c r="C4" s="6">
        <v>1</v>
      </c>
      <c r="D4" s="4" t="s">
        <v>74</v>
      </c>
      <c r="E4" s="16">
        <v>19</v>
      </c>
      <c r="F4" s="16">
        <v>152</v>
      </c>
      <c r="G4" s="16">
        <v>1192711</v>
      </c>
      <c r="H4" s="17">
        <f>IF(AND(F4&gt;0,G4&gt;0),G4/F4,0)</f>
        <v>7846.7828947368425</v>
      </c>
      <c r="I4" s="26"/>
      <c r="J4" s="38"/>
      <c r="K4" s="38"/>
      <c r="L4" s="26"/>
    </row>
    <row r="5" spans="1:12" ht="15" customHeight="1">
      <c r="A5" s="24">
        <v>2</v>
      </c>
      <c r="B5" s="6" t="s">
        <v>14</v>
      </c>
      <c r="C5" s="6">
        <v>2</v>
      </c>
      <c r="D5" s="33" t="s">
        <v>84</v>
      </c>
      <c r="E5" s="16">
        <v>19</v>
      </c>
      <c r="F5" s="16">
        <v>196</v>
      </c>
      <c r="G5" s="16">
        <v>1027476</v>
      </c>
      <c r="H5" s="17">
        <f>IF(AND(F5&gt;0,G5&gt;0),G5/F5,0)</f>
        <v>5242.224489795918</v>
      </c>
      <c r="I5" s="26"/>
      <c r="J5" s="38"/>
      <c r="K5" s="38"/>
      <c r="L5" s="26"/>
    </row>
    <row r="6" spans="1:12" ht="15" customHeight="1">
      <c r="A6" s="24">
        <v>2</v>
      </c>
      <c r="B6" s="6" t="s">
        <v>14</v>
      </c>
      <c r="C6" s="6">
        <v>3</v>
      </c>
      <c r="D6" s="4" t="s">
        <v>75</v>
      </c>
      <c r="E6" s="16">
        <v>19</v>
      </c>
      <c r="F6" s="16">
        <v>112</v>
      </c>
      <c r="G6" s="16">
        <v>304897</v>
      </c>
      <c r="H6" s="17">
        <f>IF(AND(F6&gt;0,G6&gt;0),G6/F6,0)</f>
        <v>2722.2946428571427</v>
      </c>
      <c r="I6" s="26"/>
      <c r="J6" s="38"/>
      <c r="K6" s="38"/>
      <c r="L6" s="26"/>
    </row>
    <row r="7" spans="1:12" ht="15" customHeight="1">
      <c r="A7" s="24">
        <v>2</v>
      </c>
      <c r="B7" s="6" t="s">
        <v>14</v>
      </c>
      <c r="C7" s="6">
        <v>4</v>
      </c>
      <c r="D7" s="5" t="s">
        <v>76</v>
      </c>
      <c r="E7" s="16">
        <v>19</v>
      </c>
      <c r="F7" s="16">
        <v>115</v>
      </c>
      <c r="G7" s="16">
        <v>581854</v>
      </c>
      <c r="H7" s="17">
        <f>IF(AND(F7&gt;0,G7&gt;0),G7/F7,0)</f>
        <v>5059.6</v>
      </c>
      <c r="I7" s="26"/>
      <c r="J7" s="38"/>
      <c r="K7" s="38"/>
      <c r="L7" s="26"/>
    </row>
    <row r="8" spans="5:8" ht="13.5">
      <c r="E8" s="10">
        <f>SUM(E4:E7)</f>
        <v>76</v>
      </c>
      <c r="F8" s="10">
        <f>SUM(F4:F7)</f>
        <v>575</v>
      </c>
      <c r="G8" s="10">
        <f>SUM(G4:G7)</f>
        <v>3106938</v>
      </c>
      <c r="H8" s="20">
        <f>IF(AND(F8&gt;0,G8&gt;0),G8/F8,0)</f>
        <v>5403.370434782609</v>
      </c>
    </row>
  </sheetData>
  <sheetProtection/>
  <mergeCells count="6">
    <mergeCell ref="L2:L3"/>
    <mergeCell ref="A2:B3"/>
    <mergeCell ref="C2:D3"/>
    <mergeCell ref="E2:H2"/>
    <mergeCell ref="I2:I3"/>
    <mergeCell ref="J2:K2"/>
  </mergeCells>
  <printOptions/>
  <pageMargins left="0.7" right="0.7" top="0.75" bottom="0.75" header="0.3" footer="0.3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2.50390625" style="0" bestFit="1" customWidth="1"/>
    <col min="2" max="2" width="7.125" style="0" bestFit="1" customWidth="1"/>
    <col min="3" max="3" width="3.50390625" style="0" bestFit="1" customWidth="1"/>
    <col min="4" max="4" width="39.625" style="0" bestFit="1" customWidth="1"/>
    <col min="5" max="5" width="6.125" style="0" bestFit="1" customWidth="1"/>
    <col min="6" max="7" width="13.125" style="0" bestFit="1" customWidth="1"/>
    <col min="8" max="8" width="11.125" style="0" bestFit="1" customWidth="1"/>
    <col min="9" max="9" width="5.25390625" style="0" bestFit="1" customWidth="1"/>
    <col min="10" max="10" width="14.75390625" style="0" bestFit="1" customWidth="1"/>
    <col min="11" max="11" width="11.00390625" style="0" bestFit="1" customWidth="1"/>
    <col min="12" max="12" width="5.25390625" style="0" bestFit="1" customWidth="1"/>
  </cols>
  <sheetData>
    <row r="1" spans="1:12" ht="19.5" customHeight="1">
      <c r="A1" s="69" t="s">
        <v>143</v>
      </c>
      <c r="B1" s="8"/>
      <c r="C1" s="8"/>
      <c r="D1" s="9"/>
      <c r="E1" s="10"/>
      <c r="F1" s="10"/>
      <c r="G1" s="10"/>
      <c r="H1" s="10"/>
      <c r="I1" s="10"/>
      <c r="J1" s="10"/>
      <c r="K1" s="10"/>
      <c r="L1" s="10"/>
    </row>
    <row r="2" spans="1:12" ht="19.5" customHeight="1">
      <c r="A2" s="106" t="s">
        <v>19</v>
      </c>
      <c r="B2" s="107"/>
      <c r="C2" s="105" t="s">
        <v>20</v>
      </c>
      <c r="D2" s="107"/>
      <c r="E2" s="105" t="s">
        <v>21</v>
      </c>
      <c r="F2" s="105"/>
      <c r="G2" s="105"/>
      <c r="H2" s="105"/>
      <c r="I2" s="95" t="s">
        <v>22</v>
      </c>
      <c r="J2" s="103" t="s">
        <v>23</v>
      </c>
      <c r="K2" s="104"/>
      <c r="L2" s="95" t="s">
        <v>24</v>
      </c>
    </row>
    <row r="3" spans="1:12" ht="19.5" customHeight="1">
      <c r="A3" s="107"/>
      <c r="B3" s="107"/>
      <c r="C3" s="107"/>
      <c r="D3" s="107"/>
      <c r="E3" s="13" t="s">
        <v>25</v>
      </c>
      <c r="F3" s="13" t="s">
        <v>26</v>
      </c>
      <c r="G3" s="13" t="s">
        <v>27</v>
      </c>
      <c r="H3" s="13" t="s">
        <v>28</v>
      </c>
      <c r="I3" s="96"/>
      <c r="J3" s="11" t="s">
        <v>29</v>
      </c>
      <c r="K3" s="11" t="s">
        <v>30</v>
      </c>
      <c r="L3" s="96"/>
    </row>
    <row r="4" spans="1:12" ht="19.5" customHeight="1">
      <c r="A4" s="6">
        <v>2</v>
      </c>
      <c r="B4" s="6" t="s">
        <v>14</v>
      </c>
      <c r="C4" s="6">
        <v>1</v>
      </c>
      <c r="D4" s="4" t="s">
        <v>4</v>
      </c>
      <c r="E4" s="16">
        <v>10</v>
      </c>
      <c r="F4" s="16">
        <v>94</v>
      </c>
      <c r="G4" s="16">
        <v>4667769</v>
      </c>
      <c r="H4" s="17">
        <f aca="true" t="shared" si="0" ref="H4:H11">IF(AND(F4&gt;0,G4&gt;0),G4/F4,0)</f>
        <v>49657.117021276594</v>
      </c>
      <c r="I4" s="18"/>
      <c r="J4" s="38"/>
      <c r="K4" s="38"/>
      <c r="L4" s="18"/>
    </row>
    <row r="5" spans="1:12" ht="19.5" customHeight="1">
      <c r="A5" s="6">
        <v>2</v>
      </c>
      <c r="B5" s="6" t="s">
        <v>14</v>
      </c>
      <c r="C5" s="6">
        <v>2</v>
      </c>
      <c r="D5" s="5" t="s">
        <v>7</v>
      </c>
      <c r="E5" s="16">
        <v>35</v>
      </c>
      <c r="F5" s="16">
        <v>354</v>
      </c>
      <c r="G5" s="16">
        <v>92726964</v>
      </c>
      <c r="H5" s="17">
        <f t="shared" si="0"/>
        <v>261940.57627118644</v>
      </c>
      <c r="I5" s="18"/>
      <c r="J5" s="38"/>
      <c r="K5" s="38"/>
      <c r="L5" s="18"/>
    </row>
    <row r="6" spans="1:12" ht="19.5" customHeight="1">
      <c r="A6" s="6">
        <v>2</v>
      </c>
      <c r="B6" s="6" t="s">
        <v>14</v>
      </c>
      <c r="C6" s="6">
        <v>3</v>
      </c>
      <c r="D6" s="5" t="s">
        <v>16</v>
      </c>
      <c r="E6" s="16">
        <v>19</v>
      </c>
      <c r="F6" s="16">
        <v>72</v>
      </c>
      <c r="G6" s="16">
        <v>985957</v>
      </c>
      <c r="H6" s="17">
        <f t="shared" si="0"/>
        <v>13693.847222222223</v>
      </c>
      <c r="I6" s="18"/>
      <c r="J6" s="38"/>
      <c r="K6" s="38"/>
      <c r="L6" s="18"/>
    </row>
    <row r="7" spans="1:12" ht="19.5" customHeight="1">
      <c r="A7" s="6">
        <v>2</v>
      </c>
      <c r="B7" s="6" t="s">
        <v>14</v>
      </c>
      <c r="C7" s="6">
        <v>4</v>
      </c>
      <c r="D7" s="5" t="s">
        <v>5</v>
      </c>
      <c r="E7" s="16">
        <v>20</v>
      </c>
      <c r="F7" s="16">
        <v>231</v>
      </c>
      <c r="G7" s="16">
        <v>12378064</v>
      </c>
      <c r="H7" s="17">
        <f t="shared" si="0"/>
        <v>53584.69264069264</v>
      </c>
      <c r="I7" s="18"/>
      <c r="J7" s="38"/>
      <c r="K7" s="38"/>
      <c r="L7" s="18"/>
    </row>
    <row r="8" spans="1:12" ht="19.5" customHeight="1">
      <c r="A8" s="6">
        <v>2</v>
      </c>
      <c r="B8" s="6" t="s">
        <v>14</v>
      </c>
      <c r="C8" s="6">
        <v>5</v>
      </c>
      <c r="D8" s="5" t="s">
        <v>31</v>
      </c>
      <c r="E8" s="16">
        <v>50</v>
      </c>
      <c r="F8" s="16">
        <v>495</v>
      </c>
      <c r="G8" s="70">
        <v>23014491</v>
      </c>
      <c r="H8" s="17">
        <f t="shared" si="0"/>
        <v>46493.92121212121</v>
      </c>
      <c r="I8" s="18"/>
      <c r="J8" s="38"/>
      <c r="K8" s="38"/>
      <c r="L8" s="18"/>
    </row>
    <row r="9" spans="1:12" ht="27">
      <c r="A9" s="6">
        <v>2</v>
      </c>
      <c r="B9" s="6" t="s">
        <v>14</v>
      </c>
      <c r="C9" s="6">
        <v>6</v>
      </c>
      <c r="D9" s="3" t="s">
        <v>102</v>
      </c>
      <c r="E9" s="16">
        <v>20</v>
      </c>
      <c r="F9" s="16">
        <v>37</v>
      </c>
      <c r="G9" s="16">
        <v>1324194</v>
      </c>
      <c r="H9" s="17">
        <f t="shared" si="0"/>
        <v>35789.02702702703</v>
      </c>
      <c r="I9" s="42" t="s">
        <v>0</v>
      </c>
      <c r="J9" s="38">
        <v>39539</v>
      </c>
      <c r="K9" s="38"/>
      <c r="L9" s="18"/>
    </row>
    <row r="10" spans="1:12" ht="19.5" customHeight="1">
      <c r="A10" s="6">
        <v>2</v>
      </c>
      <c r="B10" s="6" t="s">
        <v>14</v>
      </c>
      <c r="C10" s="6">
        <v>7</v>
      </c>
      <c r="D10" s="3" t="s">
        <v>103</v>
      </c>
      <c r="E10" s="16">
        <v>10</v>
      </c>
      <c r="F10" s="16">
        <v>31</v>
      </c>
      <c r="G10" s="16">
        <v>1202767</v>
      </c>
      <c r="H10" s="17">
        <f t="shared" si="0"/>
        <v>38798.93548387097</v>
      </c>
      <c r="I10" s="42" t="s">
        <v>0</v>
      </c>
      <c r="J10" s="38">
        <v>39661</v>
      </c>
      <c r="K10" s="38"/>
      <c r="L10" s="18"/>
    </row>
    <row r="11" spans="1:12" ht="19.5" customHeight="1">
      <c r="A11" s="6"/>
      <c r="B11" s="6"/>
      <c r="C11" s="6"/>
      <c r="D11" s="5"/>
      <c r="E11" s="16"/>
      <c r="F11" s="16"/>
      <c r="G11" s="16"/>
      <c r="H11" s="17">
        <f t="shared" si="0"/>
        <v>0</v>
      </c>
      <c r="I11" s="18"/>
      <c r="J11" s="38"/>
      <c r="K11" s="38"/>
      <c r="L11" s="18"/>
    </row>
    <row r="12" spans="1:12" ht="19.5" customHeight="1">
      <c r="A12" s="7"/>
      <c r="B12" s="8"/>
      <c r="C12" s="8"/>
      <c r="D12" s="71"/>
      <c r="E12" s="72">
        <f>SUM(E4:E11)</f>
        <v>164</v>
      </c>
      <c r="F12" s="72">
        <f>SUM(F4:F11)</f>
        <v>1314</v>
      </c>
      <c r="G12" s="72">
        <f>SUM(G4:G11)</f>
        <v>136300206</v>
      </c>
      <c r="H12" s="73">
        <f>IF(AND(F12&gt;0,G12&gt;0),G12/F12,0)</f>
        <v>103729.22831050228</v>
      </c>
      <c r="I12" s="10"/>
      <c r="J12" s="10"/>
      <c r="K12" s="10"/>
      <c r="L12" s="10"/>
    </row>
    <row r="13" spans="1:12" ht="19.5" customHeight="1">
      <c r="A13" s="69" t="s">
        <v>144</v>
      </c>
      <c r="B13" s="8"/>
      <c r="C13" s="8"/>
      <c r="D13" s="71"/>
      <c r="E13" s="72"/>
      <c r="F13" s="72"/>
      <c r="G13" s="72"/>
      <c r="H13" s="72"/>
      <c r="I13" s="10"/>
      <c r="J13" s="10"/>
      <c r="K13" s="10"/>
      <c r="L13" s="10"/>
    </row>
    <row r="14" spans="1:12" ht="19.5" customHeight="1">
      <c r="A14" s="97" t="s">
        <v>19</v>
      </c>
      <c r="B14" s="98"/>
      <c r="C14" s="101" t="s">
        <v>20</v>
      </c>
      <c r="D14" s="102"/>
      <c r="E14" s="101" t="s">
        <v>21</v>
      </c>
      <c r="F14" s="101"/>
      <c r="G14" s="101"/>
      <c r="H14" s="101"/>
      <c r="I14" s="95" t="s">
        <v>22</v>
      </c>
      <c r="J14" s="103" t="s">
        <v>23</v>
      </c>
      <c r="K14" s="104"/>
      <c r="L14" s="95" t="s">
        <v>24</v>
      </c>
    </row>
    <row r="15" spans="1:12" ht="19.5" customHeight="1">
      <c r="A15" s="99"/>
      <c r="B15" s="100"/>
      <c r="C15" s="102"/>
      <c r="D15" s="102"/>
      <c r="E15" s="74" t="s">
        <v>25</v>
      </c>
      <c r="F15" s="74" t="s">
        <v>26</v>
      </c>
      <c r="G15" s="74" t="s">
        <v>27</v>
      </c>
      <c r="H15" s="74" t="s">
        <v>28</v>
      </c>
      <c r="I15" s="96"/>
      <c r="J15" s="11" t="s">
        <v>29</v>
      </c>
      <c r="K15" s="11" t="s">
        <v>30</v>
      </c>
      <c r="L15" s="96"/>
    </row>
    <row r="16" spans="1:12" ht="19.5" customHeight="1">
      <c r="A16" s="21">
        <v>2</v>
      </c>
      <c r="B16" s="6" t="s">
        <v>14</v>
      </c>
      <c r="C16" s="6">
        <v>1</v>
      </c>
      <c r="D16" s="4" t="s">
        <v>4</v>
      </c>
      <c r="E16" s="16">
        <v>30</v>
      </c>
      <c r="F16" s="16">
        <v>515</v>
      </c>
      <c r="G16" s="16">
        <v>5547202</v>
      </c>
      <c r="H16" s="16">
        <f aca="true" t="shared" si="1" ref="H16:H48">IF(AND(F16&gt;0,G16&gt;0),G16/F16,0)</f>
        <v>10771.266019417475</v>
      </c>
      <c r="I16" s="23"/>
      <c r="J16" s="37"/>
      <c r="K16" s="37"/>
      <c r="L16" s="23"/>
    </row>
    <row r="17" spans="1:12" ht="19.5" customHeight="1">
      <c r="A17" s="21">
        <v>2</v>
      </c>
      <c r="B17" s="6" t="s">
        <v>14</v>
      </c>
      <c r="C17" s="6">
        <v>2</v>
      </c>
      <c r="D17" s="4" t="s">
        <v>7</v>
      </c>
      <c r="E17" s="16">
        <v>10</v>
      </c>
      <c r="F17" s="16">
        <v>67</v>
      </c>
      <c r="G17" s="16">
        <v>1220321</v>
      </c>
      <c r="H17" s="16">
        <f t="shared" si="1"/>
        <v>18213.746268656716</v>
      </c>
      <c r="I17" s="23"/>
      <c r="J17" s="37"/>
      <c r="K17" s="37"/>
      <c r="L17" s="23"/>
    </row>
    <row r="18" spans="1:12" ht="19.5" customHeight="1">
      <c r="A18" s="21">
        <v>2</v>
      </c>
      <c r="B18" s="6" t="s">
        <v>14</v>
      </c>
      <c r="C18" s="6">
        <v>3</v>
      </c>
      <c r="D18" s="4" t="s">
        <v>18</v>
      </c>
      <c r="E18" s="16">
        <v>10</v>
      </c>
      <c r="F18" s="16">
        <v>79</v>
      </c>
      <c r="G18" s="16">
        <v>1247982</v>
      </c>
      <c r="H18" s="16">
        <f t="shared" si="1"/>
        <v>15797.240506329113</v>
      </c>
      <c r="I18" s="23"/>
      <c r="J18" s="37"/>
      <c r="K18" s="37"/>
      <c r="L18" s="23"/>
    </row>
    <row r="19" spans="1:12" ht="19.5" customHeight="1">
      <c r="A19" s="21">
        <v>2</v>
      </c>
      <c r="B19" s="6" t="s">
        <v>14</v>
      </c>
      <c r="C19" s="6">
        <v>4</v>
      </c>
      <c r="D19" s="4" t="s">
        <v>12</v>
      </c>
      <c r="E19" s="16">
        <v>20</v>
      </c>
      <c r="F19" s="16">
        <v>264</v>
      </c>
      <c r="G19" s="16">
        <v>2945500</v>
      </c>
      <c r="H19" s="16">
        <f t="shared" si="1"/>
        <v>11157.19696969697</v>
      </c>
      <c r="I19" s="23"/>
      <c r="J19" s="37"/>
      <c r="K19" s="37"/>
      <c r="L19" s="23"/>
    </row>
    <row r="20" spans="1:12" ht="19.5" customHeight="1">
      <c r="A20" s="21">
        <v>2</v>
      </c>
      <c r="B20" s="6" t="s">
        <v>14</v>
      </c>
      <c r="C20" s="6">
        <v>5</v>
      </c>
      <c r="D20" s="4" t="s">
        <v>8</v>
      </c>
      <c r="E20" s="16">
        <v>10</v>
      </c>
      <c r="F20" s="16">
        <v>130</v>
      </c>
      <c r="G20" s="16">
        <v>1443983</v>
      </c>
      <c r="H20" s="16">
        <f t="shared" si="1"/>
        <v>11107.561538461538</v>
      </c>
      <c r="I20" s="23"/>
      <c r="J20" s="37"/>
      <c r="K20" s="37"/>
      <c r="L20" s="23"/>
    </row>
    <row r="21" spans="1:12" ht="19.5" customHeight="1">
      <c r="A21" s="21">
        <v>2</v>
      </c>
      <c r="B21" s="6" t="s">
        <v>14</v>
      </c>
      <c r="C21" s="6">
        <v>6</v>
      </c>
      <c r="D21" s="4" t="s">
        <v>15</v>
      </c>
      <c r="E21" s="16">
        <v>20</v>
      </c>
      <c r="F21" s="16">
        <v>301</v>
      </c>
      <c r="G21" s="16">
        <v>1740675</v>
      </c>
      <c r="H21" s="16">
        <f t="shared" si="1"/>
        <v>5782.97342192691</v>
      </c>
      <c r="I21" s="23"/>
      <c r="J21" s="37"/>
      <c r="K21" s="37"/>
      <c r="L21" s="23"/>
    </row>
    <row r="22" spans="1:12" ht="19.5" customHeight="1">
      <c r="A22" s="21">
        <v>2</v>
      </c>
      <c r="B22" s="6" t="s">
        <v>14</v>
      </c>
      <c r="C22" s="6">
        <v>7</v>
      </c>
      <c r="D22" s="4" t="s">
        <v>11</v>
      </c>
      <c r="E22" s="16">
        <v>20</v>
      </c>
      <c r="F22" s="16">
        <v>120</v>
      </c>
      <c r="G22" s="16">
        <v>611366</v>
      </c>
      <c r="H22" s="16">
        <f t="shared" si="1"/>
        <v>5094.716666666666</v>
      </c>
      <c r="I22" s="23"/>
      <c r="J22" s="37"/>
      <c r="K22" s="37"/>
      <c r="L22" s="23"/>
    </row>
    <row r="23" spans="1:12" ht="19.5" customHeight="1">
      <c r="A23" s="21">
        <v>2</v>
      </c>
      <c r="B23" s="6" t="s">
        <v>14</v>
      </c>
      <c r="C23" s="6">
        <v>8</v>
      </c>
      <c r="D23" s="4" t="s">
        <v>13</v>
      </c>
      <c r="E23" s="16">
        <v>30</v>
      </c>
      <c r="F23" s="16">
        <v>252</v>
      </c>
      <c r="G23" s="16">
        <v>1767800</v>
      </c>
      <c r="H23" s="16">
        <f t="shared" si="1"/>
        <v>7015.079365079365</v>
      </c>
      <c r="I23" s="23"/>
      <c r="J23" s="37"/>
      <c r="K23" s="37"/>
      <c r="L23" s="23"/>
    </row>
    <row r="24" spans="1:12" ht="19.5" customHeight="1">
      <c r="A24" s="21">
        <v>2</v>
      </c>
      <c r="B24" s="6" t="s">
        <v>14</v>
      </c>
      <c r="C24" s="6">
        <v>9</v>
      </c>
      <c r="D24" s="4" t="s">
        <v>32</v>
      </c>
      <c r="E24" s="16">
        <v>14</v>
      </c>
      <c r="F24" s="16">
        <v>168</v>
      </c>
      <c r="G24" s="16">
        <v>1632500</v>
      </c>
      <c r="H24" s="16">
        <f t="shared" si="1"/>
        <v>9717.261904761905</v>
      </c>
      <c r="I24" s="23"/>
      <c r="J24" s="37"/>
      <c r="K24" s="37"/>
      <c r="L24" s="23"/>
    </row>
    <row r="25" spans="1:12" ht="19.5" customHeight="1">
      <c r="A25" s="21">
        <v>2</v>
      </c>
      <c r="B25" s="6" t="s">
        <v>14</v>
      </c>
      <c r="C25" s="6">
        <v>10</v>
      </c>
      <c r="D25" s="4" t="s">
        <v>33</v>
      </c>
      <c r="E25" s="16">
        <v>20</v>
      </c>
      <c r="F25" s="16">
        <v>206</v>
      </c>
      <c r="G25" s="16">
        <v>654275</v>
      </c>
      <c r="H25" s="16">
        <f t="shared" si="1"/>
        <v>3176.0922330097087</v>
      </c>
      <c r="I25" s="23"/>
      <c r="J25" s="37"/>
      <c r="K25" s="37"/>
      <c r="L25" s="23"/>
    </row>
    <row r="26" spans="1:12" ht="19.5" customHeight="1">
      <c r="A26" s="21">
        <v>2</v>
      </c>
      <c r="B26" s="6" t="s">
        <v>14</v>
      </c>
      <c r="C26" s="6">
        <v>11</v>
      </c>
      <c r="D26" s="4" t="s">
        <v>34</v>
      </c>
      <c r="E26" s="16">
        <v>15</v>
      </c>
      <c r="F26" s="16">
        <v>152</v>
      </c>
      <c r="G26" s="16">
        <v>1908030</v>
      </c>
      <c r="H26" s="16">
        <f t="shared" si="1"/>
        <v>12552.828947368422</v>
      </c>
      <c r="I26" s="23"/>
      <c r="J26" s="37"/>
      <c r="K26" s="37"/>
      <c r="L26" s="23"/>
    </row>
    <row r="27" spans="1:12" ht="19.5" customHeight="1">
      <c r="A27" s="21">
        <v>2</v>
      </c>
      <c r="B27" s="6" t="s">
        <v>14</v>
      </c>
      <c r="C27" s="6">
        <v>12</v>
      </c>
      <c r="D27" s="4" t="s">
        <v>2</v>
      </c>
      <c r="E27" s="16">
        <v>20</v>
      </c>
      <c r="F27" s="16">
        <v>183</v>
      </c>
      <c r="G27" s="16">
        <v>1632147</v>
      </c>
      <c r="H27" s="16">
        <f t="shared" si="1"/>
        <v>8918.83606557377</v>
      </c>
      <c r="I27" s="23"/>
      <c r="J27" s="37"/>
      <c r="K27" s="37"/>
      <c r="L27" s="23"/>
    </row>
    <row r="28" spans="1:12" ht="19.5" customHeight="1">
      <c r="A28" s="21">
        <v>2</v>
      </c>
      <c r="B28" s="6" t="s">
        <v>14</v>
      </c>
      <c r="C28" s="6">
        <v>13</v>
      </c>
      <c r="D28" s="33" t="s">
        <v>113</v>
      </c>
      <c r="E28" s="16">
        <v>20</v>
      </c>
      <c r="F28" s="16">
        <v>118</v>
      </c>
      <c r="G28" s="16">
        <v>813550</v>
      </c>
      <c r="H28" s="16">
        <f t="shared" si="1"/>
        <v>6894.4915254237285</v>
      </c>
      <c r="I28" s="23"/>
      <c r="J28" s="43" t="s">
        <v>114</v>
      </c>
      <c r="K28" s="37"/>
      <c r="L28" s="23"/>
    </row>
    <row r="29" spans="1:12" ht="19.5" customHeight="1">
      <c r="A29" s="21">
        <v>2</v>
      </c>
      <c r="B29" s="6" t="s">
        <v>14</v>
      </c>
      <c r="C29" s="6">
        <v>14</v>
      </c>
      <c r="D29" s="4" t="s">
        <v>35</v>
      </c>
      <c r="E29" s="16">
        <v>20</v>
      </c>
      <c r="F29" s="16">
        <v>200</v>
      </c>
      <c r="G29" s="16">
        <v>1500005</v>
      </c>
      <c r="H29" s="16">
        <f t="shared" si="1"/>
        <v>7500.025</v>
      </c>
      <c r="I29" s="23"/>
      <c r="J29" s="37"/>
      <c r="K29" s="37"/>
      <c r="L29" s="23"/>
    </row>
    <row r="30" spans="1:12" ht="19.5" customHeight="1">
      <c r="A30" s="21">
        <v>2</v>
      </c>
      <c r="B30" s="6" t="s">
        <v>14</v>
      </c>
      <c r="C30" s="6">
        <v>15</v>
      </c>
      <c r="D30" s="4" t="s">
        <v>3</v>
      </c>
      <c r="E30" s="16">
        <v>20</v>
      </c>
      <c r="F30" s="16">
        <v>241</v>
      </c>
      <c r="G30" s="16">
        <v>2899575</v>
      </c>
      <c r="H30" s="16">
        <f t="shared" si="1"/>
        <v>12031.43153526971</v>
      </c>
      <c r="I30" s="23"/>
      <c r="J30" s="37"/>
      <c r="K30" s="37"/>
      <c r="L30" s="23"/>
    </row>
    <row r="31" spans="1:12" ht="19.5" customHeight="1">
      <c r="A31" s="21">
        <v>2</v>
      </c>
      <c r="B31" s="6" t="s">
        <v>14</v>
      </c>
      <c r="C31" s="6">
        <v>16</v>
      </c>
      <c r="D31" s="4" t="s">
        <v>31</v>
      </c>
      <c r="E31" s="16">
        <v>10</v>
      </c>
      <c r="F31" s="16">
        <v>71</v>
      </c>
      <c r="G31" s="16">
        <v>1947663</v>
      </c>
      <c r="H31" s="16">
        <f t="shared" si="1"/>
        <v>27431.87323943662</v>
      </c>
      <c r="I31" s="23"/>
      <c r="J31" s="37"/>
      <c r="K31" s="37"/>
      <c r="L31" s="23"/>
    </row>
    <row r="32" spans="1:12" ht="19.5" customHeight="1">
      <c r="A32" s="21">
        <v>2</v>
      </c>
      <c r="B32" s="6" t="s">
        <v>14</v>
      </c>
      <c r="C32" s="6">
        <v>17</v>
      </c>
      <c r="D32" s="4" t="s">
        <v>9</v>
      </c>
      <c r="E32" s="16">
        <v>10</v>
      </c>
      <c r="F32" s="16">
        <v>142</v>
      </c>
      <c r="G32" s="16">
        <v>1053919</v>
      </c>
      <c r="H32" s="16">
        <f t="shared" si="1"/>
        <v>7421.9647887323945</v>
      </c>
      <c r="I32" s="23"/>
      <c r="J32" s="37"/>
      <c r="K32" s="37"/>
      <c r="L32" s="23"/>
    </row>
    <row r="33" spans="1:12" ht="19.5" customHeight="1">
      <c r="A33" s="21">
        <v>2</v>
      </c>
      <c r="B33" s="6" t="s">
        <v>14</v>
      </c>
      <c r="C33" s="6">
        <v>18</v>
      </c>
      <c r="D33" s="35" t="s">
        <v>104</v>
      </c>
      <c r="E33" s="16">
        <v>20</v>
      </c>
      <c r="F33" s="16">
        <v>0</v>
      </c>
      <c r="G33" s="16">
        <v>0</v>
      </c>
      <c r="H33" s="16">
        <f t="shared" si="1"/>
        <v>0</v>
      </c>
      <c r="I33" s="41" t="s">
        <v>0</v>
      </c>
      <c r="J33" s="37">
        <v>39479</v>
      </c>
      <c r="K33" s="37"/>
      <c r="L33" s="23"/>
    </row>
    <row r="34" spans="1:12" ht="27">
      <c r="A34" s="21">
        <v>2</v>
      </c>
      <c r="B34" s="6" t="s">
        <v>14</v>
      </c>
      <c r="C34" s="6">
        <v>19</v>
      </c>
      <c r="D34" s="35" t="s">
        <v>105</v>
      </c>
      <c r="E34" s="16">
        <v>20</v>
      </c>
      <c r="F34" s="16">
        <v>135</v>
      </c>
      <c r="G34" s="16">
        <v>830447</v>
      </c>
      <c r="H34" s="16">
        <f t="shared" si="1"/>
        <v>6151.459259259259</v>
      </c>
      <c r="I34" s="41" t="s">
        <v>0</v>
      </c>
      <c r="J34" s="37">
        <v>39539</v>
      </c>
      <c r="K34" s="37"/>
      <c r="L34" s="23"/>
    </row>
    <row r="35" spans="1:12" ht="19.5" customHeight="1">
      <c r="A35" s="21">
        <v>2</v>
      </c>
      <c r="B35" s="6" t="s">
        <v>14</v>
      </c>
      <c r="C35" s="6">
        <v>20</v>
      </c>
      <c r="D35" s="3" t="s">
        <v>106</v>
      </c>
      <c r="E35" s="16">
        <v>10</v>
      </c>
      <c r="F35" s="16">
        <v>54</v>
      </c>
      <c r="G35" s="16">
        <v>1461462</v>
      </c>
      <c r="H35" s="16">
        <f t="shared" si="1"/>
        <v>27064.11111111111</v>
      </c>
      <c r="I35" s="41" t="s">
        <v>0</v>
      </c>
      <c r="J35" s="37">
        <v>39539</v>
      </c>
      <c r="K35" s="37"/>
      <c r="L35" s="23"/>
    </row>
    <row r="36" spans="1:12" ht="19.5" customHeight="1">
      <c r="A36" s="21">
        <v>2</v>
      </c>
      <c r="B36" s="6" t="s">
        <v>14</v>
      </c>
      <c r="C36" s="6">
        <v>21</v>
      </c>
      <c r="D36" s="3" t="s">
        <v>85</v>
      </c>
      <c r="E36" s="16">
        <v>10</v>
      </c>
      <c r="F36" s="16">
        <v>106</v>
      </c>
      <c r="G36" s="16">
        <v>566550</v>
      </c>
      <c r="H36" s="16">
        <f t="shared" si="1"/>
        <v>5344.811320754717</v>
      </c>
      <c r="I36" s="23"/>
      <c r="J36" s="37">
        <v>39539</v>
      </c>
      <c r="K36" s="37"/>
      <c r="L36" s="23"/>
    </row>
    <row r="37" spans="1:12" ht="19.5" customHeight="1">
      <c r="A37" s="21">
        <v>2</v>
      </c>
      <c r="B37" s="6" t="s">
        <v>14</v>
      </c>
      <c r="C37" s="6">
        <v>22</v>
      </c>
      <c r="D37" s="36" t="s">
        <v>86</v>
      </c>
      <c r="E37" s="16">
        <v>40</v>
      </c>
      <c r="F37" s="16">
        <v>364</v>
      </c>
      <c r="G37" s="16">
        <v>2015250</v>
      </c>
      <c r="H37" s="16">
        <f t="shared" si="1"/>
        <v>5536.4010989010985</v>
      </c>
      <c r="I37" s="23"/>
      <c r="J37" s="37">
        <v>39539</v>
      </c>
      <c r="K37" s="37"/>
      <c r="L37" s="23"/>
    </row>
    <row r="38" spans="1:12" ht="19.5" customHeight="1">
      <c r="A38" s="21">
        <v>2</v>
      </c>
      <c r="B38" s="6" t="s">
        <v>14</v>
      </c>
      <c r="C38" s="6">
        <v>23</v>
      </c>
      <c r="D38" s="3" t="s">
        <v>107</v>
      </c>
      <c r="E38" s="16">
        <v>10</v>
      </c>
      <c r="F38" s="16">
        <v>129</v>
      </c>
      <c r="G38" s="16">
        <v>1348820</v>
      </c>
      <c r="H38" s="16">
        <f t="shared" si="1"/>
        <v>10455.968992248061</v>
      </c>
      <c r="I38" s="41" t="s">
        <v>0</v>
      </c>
      <c r="J38" s="37">
        <v>39539</v>
      </c>
      <c r="K38" s="37"/>
      <c r="L38" s="23"/>
    </row>
    <row r="39" spans="1:12" ht="19.5" customHeight="1">
      <c r="A39" s="21">
        <v>2</v>
      </c>
      <c r="B39" s="6" t="s">
        <v>14</v>
      </c>
      <c r="C39" s="6">
        <v>24</v>
      </c>
      <c r="D39" s="35" t="s">
        <v>108</v>
      </c>
      <c r="E39" s="16">
        <v>25</v>
      </c>
      <c r="F39" s="16">
        <v>139</v>
      </c>
      <c r="G39" s="16">
        <v>7472800</v>
      </c>
      <c r="H39" s="16">
        <f t="shared" si="1"/>
        <v>53761.15107913669</v>
      </c>
      <c r="I39" s="41" t="s">
        <v>0</v>
      </c>
      <c r="J39" s="37">
        <v>39630</v>
      </c>
      <c r="K39" s="37"/>
      <c r="L39" s="23"/>
    </row>
    <row r="40" spans="1:12" ht="19.5" customHeight="1">
      <c r="A40" s="21">
        <v>2</v>
      </c>
      <c r="B40" s="6" t="s">
        <v>14</v>
      </c>
      <c r="C40" s="6">
        <v>25</v>
      </c>
      <c r="D40" s="35" t="s">
        <v>87</v>
      </c>
      <c r="E40" s="16">
        <v>21</v>
      </c>
      <c r="F40" s="16">
        <v>245</v>
      </c>
      <c r="G40" s="16">
        <v>1231000</v>
      </c>
      <c r="H40" s="16">
        <f t="shared" si="1"/>
        <v>5024.489795918367</v>
      </c>
      <c r="I40" s="23"/>
      <c r="J40" s="37">
        <v>39630</v>
      </c>
      <c r="K40" s="37"/>
      <c r="L40" s="23"/>
    </row>
    <row r="41" spans="1:12" ht="19.5" customHeight="1">
      <c r="A41" s="21">
        <v>2</v>
      </c>
      <c r="B41" s="6" t="s">
        <v>14</v>
      </c>
      <c r="C41" s="6">
        <v>26</v>
      </c>
      <c r="D41" s="3" t="s">
        <v>109</v>
      </c>
      <c r="E41" s="16">
        <v>10</v>
      </c>
      <c r="F41" s="16">
        <v>20</v>
      </c>
      <c r="G41" s="16">
        <v>289125</v>
      </c>
      <c r="H41" s="16">
        <f t="shared" si="1"/>
        <v>14456.25</v>
      </c>
      <c r="I41" s="41" t="s">
        <v>0</v>
      </c>
      <c r="J41" s="37">
        <v>39661</v>
      </c>
      <c r="K41" s="37"/>
      <c r="L41" s="23"/>
    </row>
    <row r="42" spans="1:12" ht="19.5" customHeight="1">
      <c r="A42" s="21">
        <v>2</v>
      </c>
      <c r="B42" s="6" t="s">
        <v>14</v>
      </c>
      <c r="C42" s="6">
        <v>27</v>
      </c>
      <c r="D42" s="3" t="s">
        <v>98</v>
      </c>
      <c r="E42" s="16">
        <v>25</v>
      </c>
      <c r="F42" s="16">
        <v>25</v>
      </c>
      <c r="G42" s="16">
        <v>17500</v>
      </c>
      <c r="H42" s="16">
        <f t="shared" si="1"/>
        <v>700</v>
      </c>
      <c r="I42" s="41" t="s">
        <v>0</v>
      </c>
      <c r="J42" s="37">
        <v>39661</v>
      </c>
      <c r="K42" s="37"/>
      <c r="L42" s="23"/>
    </row>
    <row r="43" spans="1:12" ht="19.5" customHeight="1">
      <c r="A43" s="21">
        <v>2</v>
      </c>
      <c r="B43" s="6" t="s">
        <v>14</v>
      </c>
      <c r="C43" s="6">
        <v>28</v>
      </c>
      <c r="D43" s="35" t="s">
        <v>110</v>
      </c>
      <c r="E43" s="16">
        <v>40</v>
      </c>
      <c r="F43" s="16">
        <v>409</v>
      </c>
      <c r="G43" s="16">
        <v>7189312</v>
      </c>
      <c r="H43" s="16">
        <f t="shared" si="1"/>
        <v>17577.779951100245</v>
      </c>
      <c r="I43" s="23"/>
      <c r="J43" s="37">
        <v>39722</v>
      </c>
      <c r="K43" s="37"/>
      <c r="L43" s="23"/>
    </row>
    <row r="44" spans="1:12" ht="19.5" customHeight="1">
      <c r="A44" s="21">
        <v>2</v>
      </c>
      <c r="B44" s="6" t="s">
        <v>14</v>
      </c>
      <c r="C44" s="6">
        <v>29</v>
      </c>
      <c r="D44" s="35" t="s">
        <v>111</v>
      </c>
      <c r="E44" s="16">
        <v>30</v>
      </c>
      <c r="F44" s="16">
        <v>316</v>
      </c>
      <c r="G44" s="16">
        <v>1864578</v>
      </c>
      <c r="H44" s="16">
        <f t="shared" si="1"/>
        <v>5900.56329113924</v>
      </c>
      <c r="I44" s="23"/>
      <c r="J44" s="37">
        <v>39722</v>
      </c>
      <c r="K44" s="37"/>
      <c r="L44" s="23"/>
    </row>
    <row r="45" spans="1:12" ht="27">
      <c r="A45" s="21">
        <v>2</v>
      </c>
      <c r="B45" s="6" t="s">
        <v>14</v>
      </c>
      <c r="C45" s="6">
        <v>30</v>
      </c>
      <c r="D45" s="35" t="s">
        <v>142</v>
      </c>
      <c r="E45" s="16">
        <v>10</v>
      </c>
      <c r="F45" s="16">
        <v>81</v>
      </c>
      <c r="G45" s="16">
        <v>727320</v>
      </c>
      <c r="H45" s="16">
        <f t="shared" si="1"/>
        <v>8979.25925925926</v>
      </c>
      <c r="I45" s="41" t="s">
        <v>0</v>
      </c>
      <c r="J45" s="37">
        <v>39722</v>
      </c>
      <c r="K45" s="37"/>
      <c r="L45" s="23"/>
    </row>
    <row r="46" spans="1:12" ht="27">
      <c r="A46" s="21">
        <v>2</v>
      </c>
      <c r="B46" s="6" t="s">
        <v>14</v>
      </c>
      <c r="C46" s="6">
        <v>31</v>
      </c>
      <c r="D46" s="35" t="s">
        <v>100</v>
      </c>
      <c r="E46" s="16">
        <v>10</v>
      </c>
      <c r="F46" s="16">
        <v>16</v>
      </c>
      <c r="G46" s="16">
        <v>90600</v>
      </c>
      <c r="H46" s="16">
        <f t="shared" si="1"/>
        <v>5662.5</v>
      </c>
      <c r="I46" s="41" t="s">
        <v>0</v>
      </c>
      <c r="J46" s="37">
        <v>39741</v>
      </c>
      <c r="K46" s="37"/>
      <c r="L46" s="23"/>
    </row>
    <row r="47" spans="1:12" ht="19.5" customHeight="1">
      <c r="A47" s="21">
        <v>2</v>
      </c>
      <c r="B47" s="6" t="s">
        <v>14</v>
      </c>
      <c r="C47" s="6">
        <v>32</v>
      </c>
      <c r="D47" s="35" t="s">
        <v>101</v>
      </c>
      <c r="E47" s="16">
        <v>20</v>
      </c>
      <c r="F47" s="16">
        <v>16</v>
      </c>
      <c r="G47" s="16">
        <v>289000</v>
      </c>
      <c r="H47" s="16">
        <f t="shared" si="1"/>
        <v>18062.5</v>
      </c>
      <c r="I47" s="41" t="s">
        <v>0</v>
      </c>
      <c r="J47" s="37">
        <v>39753</v>
      </c>
      <c r="K47" s="37"/>
      <c r="L47" s="23"/>
    </row>
    <row r="48" spans="1:12" ht="40.5">
      <c r="A48" s="21">
        <v>2</v>
      </c>
      <c r="B48" s="6" t="s">
        <v>14</v>
      </c>
      <c r="C48" s="6">
        <v>33</v>
      </c>
      <c r="D48" s="3" t="s">
        <v>112</v>
      </c>
      <c r="E48" s="16">
        <v>20</v>
      </c>
      <c r="F48" s="16">
        <v>60</v>
      </c>
      <c r="G48" s="16">
        <v>921570</v>
      </c>
      <c r="H48" s="16">
        <f t="shared" si="1"/>
        <v>15359.5</v>
      </c>
      <c r="I48" s="41" t="s">
        <v>0</v>
      </c>
      <c r="J48" s="37">
        <v>39814</v>
      </c>
      <c r="K48" s="37"/>
      <c r="L48" s="23"/>
    </row>
    <row r="49" spans="1:12" ht="19.5" customHeight="1">
      <c r="A49" s="21"/>
      <c r="B49" s="6"/>
      <c r="C49" s="6"/>
      <c r="D49" s="1"/>
      <c r="E49" s="16"/>
      <c r="F49" s="17"/>
      <c r="G49" s="17"/>
      <c r="H49" s="17"/>
      <c r="I49" s="23"/>
      <c r="J49" s="23"/>
      <c r="K49" s="23"/>
      <c r="L49" s="23"/>
    </row>
    <row r="50" spans="1:12" ht="19.5" customHeight="1">
      <c r="A50" s="15"/>
      <c r="B50" s="8"/>
      <c r="C50" s="8"/>
      <c r="D50" s="71"/>
      <c r="E50" s="72">
        <f>SUM(E16:E48)</f>
        <v>620</v>
      </c>
      <c r="F50" s="72">
        <f>SUM(F16:F48)</f>
        <v>5324</v>
      </c>
      <c r="G50" s="72">
        <f>SUM(G16:G48)</f>
        <v>56881827</v>
      </c>
      <c r="H50" s="73">
        <f>IF(AND(F50&gt;0,G50&gt;0),G50/F50,0)</f>
        <v>10684.039631855747</v>
      </c>
      <c r="I50" s="10"/>
      <c r="J50" s="10"/>
      <c r="K50" s="10"/>
      <c r="L50" s="10"/>
    </row>
    <row r="51" spans="1:8" ht="19.5" customHeight="1">
      <c r="A51" s="69" t="s">
        <v>145</v>
      </c>
      <c r="C51" s="75"/>
      <c r="D51" s="75"/>
      <c r="E51" s="75"/>
      <c r="F51" s="75"/>
      <c r="G51" s="75"/>
      <c r="H51" s="75"/>
    </row>
    <row r="52" spans="1:12" ht="19.5" customHeight="1">
      <c r="A52" s="97" t="s">
        <v>19</v>
      </c>
      <c r="B52" s="98"/>
      <c r="C52" s="108" t="s">
        <v>20</v>
      </c>
      <c r="D52" s="109"/>
      <c r="E52" s="101" t="s">
        <v>21</v>
      </c>
      <c r="F52" s="101"/>
      <c r="G52" s="101"/>
      <c r="H52" s="101"/>
      <c r="I52" s="95" t="s">
        <v>22</v>
      </c>
      <c r="J52" s="103" t="s">
        <v>23</v>
      </c>
      <c r="K52" s="104"/>
      <c r="L52" s="95" t="s">
        <v>24</v>
      </c>
    </row>
    <row r="53" spans="1:12" ht="19.5" customHeight="1">
      <c r="A53" s="99"/>
      <c r="B53" s="100"/>
      <c r="C53" s="110"/>
      <c r="D53" s="111"/>
      <c r="E53" s="74" t="s">
        <v>25</v>
      </c>
      <c r="F53" s="74" t="s">
        <v>26</v>
      </c>
      <c r="G53" s="74" t="s">
        <v>27</v>
      </c>
      <c r="H53" s="74" t="s">
        <v>28</v>
      </c>
      <c r="I53" s="96"/>
      <c r="J53" s="11" t="s">
        <v>29</v>
      </c>
      <c r="K53" s="11" t="s">
        <v>30</v>
      </c>
      <c r="L53" s="96"/>
    </row>
    <row r="54" spans="1:12" ht="19.5" customHeight="1">
      <c r="A54" s="24">
        <v>2</v>
      </c>
      <c r="B54" s="6" t="s">
        <v>14</v>
      </c>
      <c r="C54" s="6">
        <v>1</v>
      </c>
      <c r="D54" s="32" t="s">
        <v>77</v>
      </c>
      <c r="E54" s="16">
        <v>73</v>
      </c>
      <c r="F54" s="16">
        <v>411</v>
      </c>
      <c r="G54" s="16">
        <v>1287993</v>
      </c>
      <c r="H54" s="17">
        <f>IF(AND(F54&gt;0,G54&gt;0),G54/F54,0)</f>
        <v>3133.802919708029</v>
      </c>
      <c r="I54" s="26"/>
      <c r="J54" s="38"/>
      <c r="K54" s="38"/>
      <c r="L54" s="26"/>
    </row>
    <row r="55" spans="1:12" ht="19.5" customHeight="1">
      <c r="A55" s="24">
        <v>2</v>
      </c>
      <c r="B55" s="6" t="s">
        <v>14</v>
      </c>
      <c r="C55" s="6">
        <v>2</v>
      </c>
      <c r="D55" s="25" t="s">
        <v>36</v>
      </c>
      <c r="E55" s="16">
        <v>55</v>
      </c>
      <c r="F55" s="16">
        <v>609</v>
      </c>
      <c r="G55" s="16">
        <v>7147716</v>
      </c>
      <c r="H55" s="17">
        <f>IF(AND(F55&gt;0,G55&gt;0),G55/F55,0)</f>
        <v>11736.807881773399</v>
      </c>
      <c r="I55" s="26"/>
      <c r="J55" s="38"/>
      <c r="K55" s="38"/>
      <c r="L55" s="26"/>
    </row>
    <row r="56" spans="1:12" ht="19.5" customHeight="1">
      <c r="A56" s="24">
        <v>2</v>
      </c>
      <c r="B56" s="6" t="s">
        <v>14</v>
      </c>
      <c r="C56" s="6">
        <v>3</v>
      </c>
      <c r="D56" s="25" t="s">
        <v>37</v>
      </c>
      <c r="E56" s="16">
        <v>59</v>
      </c>
      <c r="F56" s="16">
        <v>735</v>
      </c>
      <c r="G56" s="16">
        <v>17582900</v>
      </c>
      <c r="H56" s="17">
        <f>IF(AND(F56&gt;0,G56&gt;0),G56/F56,0)</f>
        <v>23922.312925170067</v>
      </c>
      <c r="I56" s="26"/>
      <c r="J56" s="38"/>
      <c r="K56" s="38"/>
      <c r="L56" s="26"/>
    </row>
    <row r="57" spans="1:12" ht="19.5" customHeight="1">
      <c r="A57" s="24">
        <v>2</v>
      </c>
      <c r="B57" s="6" t="s">
        <v>14</v>
      </c>
      <c r="C57" s="6">
        <v>4</v>
      </c>
      <c r="D57" s="25" t="s">
        <v>38</v>
      </c>
      <c r="E57" s="16">
        <v>58</v>
      </c>
      <c r="F57" s="16">
        <v>717</v>
      </c>
      <c r="G57" s="16">
        <v>24751539</v>
      </c>
      <c r="H57" s="17">
        <f>IF(AND(F57&gt;0,G57&gt;0),G57/F57,0)</f>
        <v>34520.97489539749</v>
      </c>
      <c r="I57" s="26"/>
      <c r="J57" s="38"/>
      <c r="K57" s="38"/>
      <c r="L57" s="26"/>
    </row>
    <row r="58" spans="1:12" ht="19.5" customHeight="1">
      <c r="A58" s="7"/>
      <c r="B58" s="8"/>
      <c r="C58" s="8"/>
      <c r="D58" s="71"/>
      <c r="E58" s="72">
        <f>SUM(E54:E57)</f>
        <v>245</v>
      </c>
      <c r="F58" s="72">
        <f>SUM(F54:F57)</f>
        <v>2472</v>
      </c>
      <c r="G58" s="72">
        <f>SUM(G54:G57)</f>
        <v>50770148</v>
      </c>
      <c r="H58" s="73">
        <f>IF(AND(F58&gt;0,G58&gt;0),G58/F58,0)</f>
        <v>20538.0857605178</v>
      </c>
      <c r="I58" s="10"/>
      <c r="J58" s="10"/>
      <c r="K58" s="10"/>
      <c r="L58" s="10"/>
    </row>
    <row r="59" spans="1:12" ht="19.5" customHeight="1">
      <c r="A59" s="69" t="s">
        <v>146</v>
      </c>
      <c r="B59" s="8"/>
      <c r="C59" s="8"/>
      <c r="D59" s="71"/>
      <c r="E59" s="72"/>
      <c r="F59" s="72"/>
      <c r="G59" s="72"/>
      <c r="H59" s="72"/>
      <c r="I59" s="27"/>
      <c r="J59" s="27"/>
      <c r="K59" s="27"/>
      <c r="L59" s="28"/>
    </row>
    <row r="60" spans="1:12" ht="19.5" customHeight="1">
      <c r="A60" s="97" t="s">
        <v>19</v>
      </c>
      <c r="B60" s="98"/>
      <c r="C60" s="108" t="s">
        <v>20</v>
      </c>
      <c r="D60" s="109"/>
      <c r="E60" s="101" t="s">
        <v>21</v>
      </c>
      <c r="F60" s="101"/>
      <c r="G60" s="101"/>
      <c r="H60" s="101"/>
      <c r="I60" s="95" t="s">
        <v>22</v>
      </c>
      <c r="J60" s="103" t="s">
        <v>23</v>
      </c>
      <c r="K60" s="104"/>
      <c r="L60" s="95" t="s">
        <v>24</v>
      </c>
    </row>
    <row r="61" spans="1:12" ht="19.5" customHeight="1">
      <c r="A61" s="99"/>
      <c r="B61" s="100"/>
      <c r="C61" s="110"/>
      <c r="D61" s="111"/>
      <c r="E61" s="74" t="s">
        <v>25</v>
      </c>
      <c r="F61" s="74" t="s">
        <v>26</v>
      </c>
      <c r="G61" s="74" t="s">
        <v>27</v>
      </c>
      <c r="H61" s="74" t="s">
        <v>28</v>
      </c>
      <c r="I61" s="96"/>
      <c r="J61" s="11" t="s">
        <v>29</v>
      </c>
      <c r="K61" s="11" t="s">
        <v>30</v>
      </c>
      <c r="L61" s="96"/>
    </row>
    <row r="62" spans="1:12" ht="19.5" customHeight="1">
      <c r="A62" s="24">
        <v>2</v>
      </c>
      <c r="B62" s="6" t="s">
        <v>14</v>
      </c>
      <c r="C62" s="6">
        <v>1</v>
      </c>
      <c r="D62" s="25" t="s">
        <v>39</v>
      </c>
      <c r="E62" s="16">
        <v>20</v>
      </c>
      <c r="F62" s="17">
        <v>225</v>
      </c>
      <c r="G62" s="17">
        <v>944940</v>
      </c>
      <c r="H62" s="17">
        <f>IF(AND(F62&gt;0,G62&gt;0),G62/F62,0)</f>
        <v>4199.733333333334</v>
      </c>
      <c r="I62" s="26"/>
      <c r="J62" s="38"/>
      <c r="K62" s="38"/>
      <c r="L62" s="26"/>
    </row>
    <row r="63" spans="1:12" ht="19.5" customHeight="1">
      <c r="A63" s="24">
        <v>2</v>
      </c>
      <c r="B63" s="6" t="s">
        <v>14</v>
      </c>
      <c r="C63" s="6">
        <v>2</v>
      </c>
      <c r="D63" s="25" t="s">
        <v>40</v>
      </c>
      <c r="E63" s="16">
        <v>20</v>
      </c>
      <c r="F63" s="17">
        <v>235</v>
      </c>
      <c r="G63" s="17">
        <v>2943133</v>
      </c>
      <c r="H63" s="17">
        <f>IF(AND(F63&gt;0,G63&gt;0),G63/F63,0)</f>
        <v>12523.970212765957</v>
      </c>
      <c r="I63" s="26"/>
      <c r="J63" s="38"/>
      <c r="K63" s="38"/>
      <c r="L63" s="26"/>
    </row>
    <row r="64" spans="1:12" ht="19.5" customHeight="1">
      <c r="A64" s="7"/>
      <c r="B64" s="8"/>
      <c r="C64" s="8"/>
      <c r="D64" s="71"/>
      <c r="E64" s="72">
        <f>SUM(E62:E63)</f>
        <v>40</v>
      </c>
      <c r="F64" s="72">
        <f>SUM(F62:F63)</f>
        <v>460</v>
      </c>
      <c r="G64" s="72">
        <f>SUM(G62:G63)</f>
        <v>3888073</v>
      </c>
      <c r="H64" s="73">
        <f>IF(AND(F64&gt;0,G64&gt;0),G64/F64,0)</f>
        <v>8452.332608695651</v>
      </c>
      <c r="I64" s="27"/>
      <c r="J64" s="27"/>
      <c r="K64" s="27"/>
      <c r="L64" s="28"/>
    </row>
    <row r="65" spans="1:12" ht="19.5" customHeight="1">
      <c r="A65" s="69" t="s">
        <v>10</v>
      </c>
      <c r="B65" s="8"/>
      <c r="C65" s="8"/>
      <c r="D65" s="71"/>
      <c r="E65" s="72"/>
      <c r="F65" s="72"/>
      <c r="G65" s="72"/>
      <c r="H65" s="72"/>
      <c r="I65" s="10"/>
      <c r="J65" s="10"/>
      <c r="K65" s="10"/>
      <c r="L65" s="10"/>
    </row>
    <row r="66" spans="1:12" ht="19.5" customHeight="1">
      <c r="A66" s="97" t="s">
        <v>19</v>
      </c>
      <c r="B66" s="98"/>
      <c r="C66" s="108" t="s">
        <v>20</v>
      </c>
      <c r="D66" s="109"/>
      <c r="E66" s="101" t="s">
        <v>21</v>
      </c>
      <c r="F66" s="101"/>
      <c r="G66" s="101"/>
      <c r="H66" s="101"/>
      <c r="I66" s="95" t="s">
        <v>22</v>
      </c>
      <c r="J66" s="103" t="s">
        <v>23</v>
      </c>
      <c r="K66" s="104"/>
      <c r="L66" s="95" t="s">
        <v>24</v>
      </c>
    </row>
    <row r="67" spans="1:12" ht="19.5" customHeight="1">
      <c r="A67" s="99"/>
      <c r="B67" s="100"/>
      <c r="C67" s="110"/>
      <c r="D67" s="111"/>
      <c r="E67" s="74" t="s">
        <v>25</v>
      </c>
      <c r="F67" s="74" t="s">
        <v>26</v>
      </c>
      <c r="G67" s="74" t="s">
        <v>27</v>
      </c>
      <c r="H67" s="74" t="s">
        <v>28</v>
      </c>
      <c r="I67" s="96"/>
      <c r="J67" s="11" t="s">
        <v>29</v>
      </c>
      <c r="K67" s="11" t="s">
        <v>30</v>
      </c>
      <c r="L67" s="96"/>
    </row>
    <row r="68" spans="1:12" ht="19.5" customHeight="1">
      <c r="A68" s="24">
        <v>2</v>
      </c>
      <c r="B68" s="6" t="s">
        <v>14</v>
      </c>
      <c r="C68" s="6">
        <v>1</v>
      </c>
      <c r="D68" s="25" t="s">
        <v>41</v>
      </c>
      <c r="E68" s="16">
        <v>50</v>
      </c>
      <c r="F68" s="16">
        <v>583</v>
      </c>
      <c r="G68" s="16">
        <v>9255133</v>
      </c>
      <c r="H68" s="17">
        <f>IF(AND(F68&gt;0,G68&gt;0),G68/F68,0)</f>
        <v>15875.013722126929</v>
      </c>
      <c r="I68" s="26"/>
      <c r="J68" s="38"/>
      <c r="K68" s="38"/>
      <c r="L68" s="26"/>
    </row>
    <row r="69" spans="1:12" ht="19.5" customHeight="1">
      <c r="A69" s="24">
        <v>2</v>
      </c>
      <c r="B69" s="6" t="s">
        <v>14</v>
      </c>
      <c r="C69" s="6">
        <v>2</v>
      </c>
      <c r="D69" s="25" t="s">
        <v>42</v>
      </c>
      <c r="E69" s="16">
        <v>65</v>
      </c>
      <c r="F69" s="16">
        <v>1040</v>
      </c>
      <c r="G69" s="16">
        <v>9253430</v>
      </c>
      <c r="H69" s="17">
        <f>IF(AND(F69&gt;0,G69&gt;0),G69/F69,0)</f>
        <v>8897.528846153846</v>
      </c>
      <c r="I69" s="26"/>
      <c r="J69" s="38"/>
      <c r="K69" s="38"/>
      <c r="L69" s="26"/>
    </row>
    <row r="70" spans="1:12" ht="19.5" customHeight="1">
      <c r="A70" s="7"/>
      <c r="B70" s="8"/>
      <c r="C70" s="8"/>
      <c r="D70" s="71"/>
      <c r="E70" s="72">
        <f>SUM(E68:E69)</f>
        <v>115</v>
      </c>
      <c r="F70" s="72">
        <f>SUM(F68:F69)</f>
        <v>1623</v>
      </c>
      <c r="G70" s="72">
        <f>SUM(G68:G69)</f>
        <v>18508563</v>
      </c>
      <c r="H70" s="73">
        <f>IF(AND(F70&gt;0,G70&gt;0),G70/F70,0)</f>
        <v>11403.920517560075</v>
      </c>
      <c r="I70" s="10"/>
      <c r="J70" s="10"/>
      <c r="K70" s="10"/>
      <c r="L70" s="10"/>
    </row>
    <row r="71" spans="1:12" ht="19.5" customHeight="1">
      <c r="A71" s="69" t="s">
        <v>6</v>
      </c>
      <c r="B71" s="8"/>
      <c r="C71" s="8"/>
      <c r="D71" s="71"/>
      <c r="E71" s="72"/>
      <c r="F71" s="72"/>
      <c r="G71" s="72"/>
      <c r="H71" s="72"/>
      <c r="I71" s="29"/>
      <c r="J71" s="29"/>
      <c r="K71" s="29"/>
      <c r="L71" s="29"/>
    </row>
    <row r="72" spans="1:12" ht="19.5" customHeight="1">
      <c r="A72" s="97" t="s">
        <v>19</v>
      </c>
      <c r="B72" s="98"/>
      <c r="C72" s="108" t="s">
        <v>20</v>
      </c>
      <c r="D72" s="109"/>
      <c r="E72" s="101" t="s">
        <v>21</v>
      </c>
      <c r="F72" s="101"/>
      <c r="G72" s="101"/>
      <c r="H72" s="101"/>
      <c r="I72" s="95" t="s">
        <v>22</v>
      </c>
      <c r="J72" s="103" t="s">
        <v>23</v>
      </c>
      <c r="K72" s="104"/>
      <c r="L72" s="95" t="s">
        <v>24</v>
      </c>
    </row>
    <row r="73" spans="1:12" ht="19.5" customHeight="1">
      <c r="A73" s="99"/>
      <c r="B73" s="100"/>
      <c r="C73" s="110"/>
      <c r="D73" s="111"/>
      <c r="E73" s="74" t="s">
        <v>25</v>
      </c>
      <c r="F73" s="74" t="s">
        <v>26</v>
      </c>
      <c r="G73" s="74" t="s">
        <v>27</v>
      </c>
      <c r="H73" s="74" t="s">
        <v>28</v>
      </c>
      <c r="I73" s="96"/>
      <c r="J73" s="11" t="s">
        <v>29</v>
      </c>
      <c r="K73" s="11" t="s">
        <v>30</v>
      </c>
      <c r="L73" s="96"/>
    </row>
    <row r="74" spans="1:12" ht="19.5" customHeight="1">
      <c r="A74" s="24">
        <v>2</v>
      </c>
      <c r="B74" s="6" t="s">
        <v>14</v>
      </c>
      <c r="C74" s="6">
        <v>1</v>
      </c>
      <c r="D74" s="4" t="s">
        <v>43</v>
      </c>
      <c r="E74" s="16">
        <v>20</v>
      </c>
      <c r="F74" s="16">
        <v>210</v>
      </c>
      <c r="G74" s="16">
        <v>1707630</v>
      </c>
      <c r="H74" s="17">
        <f aca="true" t="shared" si="2" ref="H74:H103">IF(AND(F74&gt;0,G74&gt;0),G74/F74,0)</f>
        <v>8131.571428571428</v>
      </c>
      <c r="I74" s="26"/>
      <c r="J74" s="38"/>
      <c r="K74" s="38"/>
      <c r="L74" s="26"/>
    </row>
    <row r="75" spans="1:12" ht="19.5" customHeight="1">
      <c r="A75" s="24">
        <v>2</v>
      </c>
      <c r="B75" s="6" t="s">
        <v>14</v>
      </c>
      <c r="C75" s="6">
        <v>2</v>
      </c>
      <c r="D75" s="4" t="s">
        <v>44</v>
      </c>
      <c r="E75" s="16">
        <v>20</v>
      </c>
      <c r="F75" s="16">
        <v>248</v>
      </c>
      <c r="G75" s="16">
        <v>1298478</v>
      </c>
      <c r="H75" s="17">
        <f t="shared" si="2"/>
        <v>5235.798387096775</v>
      </c>
      <c r="I75" s="26"/>
      <c r="J75" s="38"/>
      <c r="K75" s="38"/>
      <c r="L75" s="26"/>
    </row>
    <row r="76" spans="1:12" ht="19.5" customHeight="1">
      <c r="A76" s="24">
        <v>2</v>
      </c>
      <c r="B76" s="6" t="s">
        <v>14</v>
      </c>
      <c r="C76" s="6">
        <v>3</v>
      </c>
      <c r="D76" s="25" t="s">
        <v>45</v>
      </c>
      <c r="E76" s="16">
        <v>20</v>
      </c>
      <c r="F76" s="16">
        <v>234</v>
      </c>
      <c r="G76" s="16">
        <v>4034700</v>
      </c>
      <c r="H76" s="17">
        <f t="shared" si="2"/>
        <v>17242.30769230769</v>
      </c>
      <c r="I76" s="26"/>
      <c r="J76" s="38"/>
      <c r="K76" s="38"/>
      <c r="L76" s="26"/>
    </row>
    <row r="77" spans="1:12" ht="19.5" customHeight="1">
      <c r="A77" s="24">
        <v>2</v>
      </c>
      <c r="B77" s="6" t="s">
        <v>14</v>
      </c>
      <c r="C77" s="6">
        <v>4</v>
      </c>
      <c r="D77" s="33" t="s">
        <v>79</v>
      </c>
      <c r="E77" s="16">
        <v>10</v>
      </c>
      <c r="F77" s="16"/>
      <c r="G77" s="16"/>
      <c r="H77" s="17">
        <f t="shared" si="2"/>
        <v>0</v>
      </c>
      <c r="I77" s="26"/>
      <c r="J77" s="38"/>
      <c r="K77" s="40" t="s">
        <v>92</v>
      </c>
      <c r="L77" s="26"/>
    </row>
    <row r="78" spans="1:12" ht="19.5" customHeight="1">
      <c r="A78" s="24">
        <v>2</v>
      </c>
      <c r="B78" s="6" t="s">
        <v>14</v>
      </c>
      <c r="C78" s="6">
        <v>5</v>
      </c>
      <c r="D78" s="4" t="s">
        <v>46</v>
      </c>
      <c r="E78" s="16">
        <v>20</v>
      </c>
      <c r="F78" s="16">
        <v>336</v>
      </c>
      <c r="G78" s="16">
        <v>1151300</v>
      </c>
      <c r="H78" s="17">
        <f t="shared" si="2"/>
        <v>3426.4880952380954</v>
      </c>
      <c r="I78" s="26"/>
      <c r="J78" s="38"/>
      <c r="K78" s="38"/>
      <c r="L78" s="26"/>
    </row>
    <row r="79" spans="1:12" ht="19.5" customHeight="1">
      <c r="A79" s="24">
        <v>2</v>
      </c>
      <c r="B79" s="6" t="s">
        <v>14</v>
      </c>
      <c r="C79" s="6">
        <v>6</v>
      </c>
      <c r="D79" s="4" t="s">
        <v>47</v>
      </c>
      <c r="E79" s="16">
        <v>20</v>
      </c>
      <c r="F79" s="16">
        <v>270</v>
      </c>
      <c r="G79" s="16">
        <v>2138700</v>
      </c>
      <c r="H79" s="17">
        <f t="shared" si="2"/>
        <v>7921.111111111111</v>
      </c>
      <c r="I79" s="26"/>
      <c r="J79" s="38"/>
      <c r="K79" s="38"/>
      <c r="L79" s="26"/>
    </row>
    <row r="80" spans="1:12" ht="19.5" customHeight="1">
      <c r="A80" s="24">
        <v>2</v>
      </c>
      <c r="B80" s="6" t="s">
        <v>14</v>
      </c>
      <c r="C80" s="6">
        <v>7</v>
      </c>
      <c r="D80" s="33" t="s">
        <v>48</v>
      </c>
      <c r="E80" s="16">
        <v>20</v>
      </c>
      <c r="F80" s="16">
        <v>307</v>
      </c>
      <c r="G80" s="16">
        <v>1962068</v>
      </c>
      <c r="H80" s="17">
        <f t="shared" si="2"/>
        <v>6391.100977198697</v>
      </c>
      <c r="I80" s="26"/>
      <c r="J80" s="38"/>
      <c r="K80" s="38"/>
      <c r="L80" s="26"/>
    </row>
    <row r="81" spans="1:12" ht="19.5" customHeight="1">
      <c r="A81" s="24">
        <v>2</v>
      </c>
      <c r="B81" s="6" t="s">
        <v>14</v>
      </c>
      <c r="C81" s="6">
        <v>8</v>
      </c>
      <c r="D81" s="25" t="s">
        <v>49</v>
      </c>
      <c r="E81" s="16">
        <v>20</v>
      </c>
      <c r="F81" s="16">
        <v>287</v>
      </c>
      <c r="G81" s="16">
        <v>2784563</v>
      </c>
      <c r="H81" s="17">
        <f t="shared" si="2"/>
        <v>9702.310104529617</v>
      </c>
      <c r="I81" s="26"/>
      <c r="J81" s="38"/>
      <c r="K81" s="38"/>
      <c r="L81" s="26"/>
    </row>
    <row r="82" spans="1:12" ht="19.5" customHeight="1">
      <c r="A82" s="24">
        <v>2</v>
      </c>
      <c r="B82" s="6" t="s">
        <v>14</v>
      </c>
      <c r="C82" s="6">
        <v>9</v>
      </c>
      <c r="D82" s="4" t="s">
        <v>50</v>
      </c>
      <c r="E82" s="16">
        <v>20</v>
      </c>
      <c r="F82" s="16">
        <v>329</v>
      </c>
      <c r="G82" s="16">
        <v>2603597</v>
      </c>
      <c r="H82" s="17">
        <f t="shared" si="2"/>
        <v>7913.668693009118</v>
      </c>
      <c r="I82" s="26"/>
      <c r="J82" s="38"/>
      <c r="K82" s="38"/>
      <c r="L82" s="26"/>
    </row>
    <row r="83" spans="1:12" ht="19.5" customHeight="1">
      <c r="A83" s="24">
        <v>2</v>
      </c>
      <c r="B83" s="6" t="s">
        <v>14</v>
      </c>
      <c r="C83" s="6">
        <v>10</v>
      </c>
      <c r="D83" s="4" t="s">
        <v>51</v>
      </c>
      <c r="E83" s="16">
        <v>20</v>
      </c>
      <c r="F83" s="16">
        <v>141</v>
      </c>
      <c r="G83" s="16">
        <v>1254320</v>
      </c>
      <c r="H83" s="17">
        <f t="shared" si="2"/>
        <v>8895.886524822696</v>
      </c>
      <c r="I83" s="26"/>
      <c r="J83" s="38"/>
      <c r="K83" s="38"/>
      <c r="L83" s="26"/>
    </row>
    <row r="84" spans="1:12" ht="19.5" customHeight="1">
      <c r="A84" s="24">
        <v>2</v>
      </c>
      <c r="B84" s="6" t="s">
        <v>14</v>
      </c>
      <c r="C84" s="6">
        <v>11</v>
      </c>
      <c r="D84" s="4" t="s">
        <v>52</v>
      </c>
      <c r="E84" s="16">
        <v>30</v>
      </c>
      <c r="F84" s="16">
        <v>346</v>
      </c>
      <c r="G84" s="16">
        <v>1544992</v>
      </c>
      <c r="H84" s="17">
        <f t="shared" si="2"/>
        <v>4465.294797687861</v>
      </c>
      <c r="I84" s="26"/>
      <c r="J84" s="38"/>
      <c r="K84" s="38"/>
      <c r="L84" s="26"/>
    </row>
    <row r="85" spans="1:12" ht="19.5" customHeight="1">
      <c r="A85" s="24">
        <v>2</v>
      </c>
      <c r="B85" s="6" t="s">
        <v>14</v>
      </c>
      <c r="C85" s="6">
        <v>12</v>
      </c>
      <c r="D85" s="4" t="s">
        <v>53</v>
      </c>
      <c r="E85" s="16">
        <v>30</v>
      </c>
      <c r="F85" s="16">
        <v>387</v>
      </c>
      <c r="G85" s="16">
        <v>3644170</v>
      </c>
      <c r="H85" s="17">
        <f t="shared" si="2"/>
        <v>9416.459948320413</v>
      </c>
      <c r="I85" s="26"/>
      <c r="J85" s="38"/>
      <c r="K85" s="38"/>
      <c r="L85" s="26"/>
    </row>
    <row r="86" spans="1:12" ht="19.5" customHeight="1">
      <c r="A86" s="24">
        <v>2</v>
      </c>
      <c r="B86" s="6" t="s">
        <v>14</v>
      </c>
      <c r="C86" s="6">
        <v>13</v>
      </c>
      <c r="D86" s="4" t="s">
        <v>54</v>
      </c>
      <c r="E86" s="16">
        <v>38</v>
      </c>
      <c r="F86" s="16">
        <v>439</v>
      </c>
      <c r="G86" s="16">
        <v>2457100</v>
      </c>
      <c r="H86" s="17">
        <f t="shared" si="2"/>
        <v>5597.038724373576</v>
      </c>
      <c r="I86" s="26"/>
      <c r="J86" s="38"/>
      <c r="K86" s="38"/>
      <c r="L86" s="26"/>
    </row>
    <row r="87" spans="1:12" ht="19.5" customHeight="1">
      <c r="A87" s="24">
        <v>2</v>
      </c>
      <c r="B87" s="6" t="s">
        <v>14</v>
      </c>
      <c r="C87" s="6">
        <v>14</v>
      </c>
      <c r="D87" s="4" t="s">
        <v>55</v>
      </c>
      <c r="E87" s="16">
        <v>30</v>
      </c>
      <c r="F87" s="16">
        <v>449</v>
      </c>
      <c r="G87" s="16">
        <v>2253802</v>
      </c>
      <c r="H87" s="17">
        <f t="shared" si="2"/>
        <v>5019.603563474388</v>
      </c>
      <c r="I87" s="26"/>
      <c r="J87" s="38"/>
      <c r="K87" s="38"/>
      <c r="L87" s="26"/>
    </row>
    <row r="88" spans="1:12" ht="19.5" customHeight="1">
      <c r="A88" s="24">
        <v>2</v>
      </c>
      <c r="B88" s="6" t="s">
        <v>14</v>
      </c>
      <c r="C88" s="6">
        <v>15</v>
      </c>
      <c r="D88" s="25" t="s">
        <v>56</v>
      </c>
      <c r="E88" s="16">
        <v>20</v>
      </c>
      <c r="F88" s="16">
        <v>337</v>
      </c>
      <c r="G88" s="16">
        <v>2594140</v>
      </c>
      <c r="H88" s="17">
        <f t="shared" si="2"/>
        <v>7697.744807121661</v>
      </c>
      <c r="I88" s="23"/>
      <c r="J88" s="38"/>
      <c r="K88" s="38"/>
      <c r="L88" s="23"/>
    </row>
    <row r="89" spans="1:12" ht="19.5" customHeight="1">
      <c r="A89" s="24">
        <v>2</v>
      </c>
      <c r="B89" s="6" t="s">
        <v>14</v>
      </c>
      <c r="C89" s="6">
        <v>16</v>
      </c>
      <c r="D89" s="33" t="s">
        <v>83</v>
      </c>
      <c r="E89" s="16">
        <v>21</v>
      </c>
      <c r="F89" s="16"/>
      <c r="G89" s="16"/>
      <c r="H89" s="17">
        <f t="shared" si="2"/>
        <v>0</v>
      </c>
      <c r="I89" s="23"/>
      <c r="J89" s="38"/>
      <c r="K89" s="40" t="s">
        <v>93</v>
      </c>
      <c r="L89" s="23"/>
    </row>
    <row r="90" spans="1:12" ht="19.5" customHeight="1">
      <c r="A90" s="24">
        <v>2</v>
      </c>
      <c r="B90" s="6" t="s">
        <v>14</v>
      </c>
      <c r="C90" s="6">
        <v>17</v>
      </c>
      <c r="D90" s="4" t="s">
        <v>57</v>
      </c>
      <c r="E90" s="16">
        <v>30</v>
      </c>
      <c r="F90" s="16">
        <v>335</v>
      </c>
      <c r="G90" s="16">
        <v>2511820</v>
      </c>
      <c r="H90" s="17">
        <f t="shared" si="2"/>
        <v>7497.9701492537315</v>
      </c>
      <c r="I90" s="23"/>
      <c r="J90" s="38"/>
      <c r="K90" s="38"/>
      <c r="L90" s="23"/>
    </row>
    <row r="91" spans="1:12" ht="19.5" customHeight="1">
      <c r="A91" s="24">
        <v>2</v>
      </c>
      <c r="B91" s="6" t="s">
        <v>14</v>
      </c>
      <c r="C91" s="6">
        <v>19</v>
      </c>
      <c r="D91" s="33" t="s">
        <v>78</v>
      </c>
      <c r="E91" s="16">
        <v>10</v>
      </c>
      <c r="F91" s="16"/>
      <c r="G91" s="16"/>
      <c r="H91" s="17">
        <f t="shared" si="2"/>
        <v>0</v>
      </c>
      <c r="I91" s="23"/>
      <c r="J91" s="38"/>
      <c r="K91" s="40" t="s">
        <v>94</v>
      </c>
      <c r="L91" s="23"/>
    </row>
    <row r="92" spans="1:12" ht="19.5" customHeight="1">
      <c r="A92" s="24">
        <v>2</v>
      </c>
      <c r="B92" s="6" t="s">
        <v>14</v>
      </c>
      <c r="C92" s="6">
        <v>21</v>
      </c>
      <c r="D92" s="33" t="s">
        <v>80</v>
      </c>
      <c r="E92" s="16">
        <v>40</v>
      </c>
      <c r="F92" s="16"/>
      <c r="G92" s="16"/>
      <c r="H92" s="17">
        <f t="shared" si="2"/>
        <v>0</v>
      </c>
      <c r="I92" s="23"/>
      <c r="J92" s="38"/>
      <c r="K92" s="40" t="s">
        <v>95</v>
      </c>
      <c r="L92" s="23"/>
    </row>
    <row r="93" spans="1:12" ht="19.5" customHeight="1">
      <c r="A93" s="24">
        <v>2</v>
      </c>
      <c r="B93" s="6" t="s">
        <v>14</v>
      </c>
      <c r="C93" s="6">
        <v>22</v>
      </c>
      <c r="D93" s="32" t="s">
        <v>81</v>
      </c>
      <c r="E93" s="16">
        <v>30</v>
      </c>
      <c r="F93" s="16"/>
      <c r="G93" s="16"/>
      <c r="H93" s="17">
        <f t="shared" si="2"/>
        <v>0</v>
      </c>
      <c r="I93" s="23"/>
      <c r="J93" s="38"/>
      <c r="K93" s="40" t="s">
        <v>96</v>
      </c>
      <c r="L93" s="23"/>
    </row>
    <row r="94" spans="1:12" ht="19.5" customHeight="1">
      <c r="A94" s="24">
        <v>2</v>
      </c>
      <c r="B94" s="6" t="s">
        <v>14</v>
      </c>
      <c r="C94" s="6">
        <v>24</v>
      </c>
      <c r="D94" s="4" t="s">
        <v>58</v>
      </c>
      <c r="E94" s="16">
        <v>27</v>
      </c>
      <c r="F94" s="16">
        <v>293</v>
      </c>
      <c r="G94" s="16">
        <v>1154641</v>
      </c>
      <c r="H94" s="17">
        <f t="shared" si="2"/>
        <v>3940.7542662116043</v>
      </c>
      <c r="I94" s="23"/>
      <c r="J94" s="38"/>
      <c r="K94" s="38"/>
      <c r="L94" s="23"/>
    </row>
    <row r="95" spans="1:12" ht="19.5" customHeight="1">
      <c r="A95" s="24">
        <v>2</v>
      </c>
      <c r="B95" s="6" t="s">
        <v>14</v>
      </c>
      <c r="C95" s="6">
        <v>25</v>
      </c>
      <c r="D95" s="32" t="s">
        <v>82</v>
      </c>
      <c r="E95" s="16">
        <v>35</v>
      </c>
      <c r="F95" s="16">
        <v>500</v>
      </c>
      <c r="G95" s="16">
        <v>2868650</v>
      </c>
      <c r="H95" s="17">
        <f t="shared" si="2"/>
        <v>5737.3</v>
      </c>
      <c r="I95" s="23"/>
      <c r="J95" s="38"/>
      <c r="K95" s="38"/>
      <c r="L95" s="23"/>
    </row>
    <row r="96" spans="1:12" ht="19.5" customHeight="1">
      <c r="A96" s="24">
        <v>2</v>
      </c>
      <c r="B96" s="6" t="s">
        <v>14</v>
      </c>
      <c r="C96" s="6">
        <v>26</v>
      </c>
      <c r="D96" s="4" t="s">
        <v>59</v>
      </c>
      <c r="E96" s="16">
        <v>20</v>
      </c>
      <c r="F96" s="16">
        <v>260</v>
      </c>
      <c r="G96" s="16">
        <v>2757800</v>
      </c>
      <c r="H96" s="17">
        <f t="shared" si="2"/>
        <v>10606.923076923076</v>
      </c>
      <c r="I96" s="23"/>
      <c r="J96" s="38"/>
      <c r="K96" s="38"/>
      <c r="L96" s="23"/>
    </row>
    <row r="97" spans="1:12" ht="19.5" customHeight="1">
      <c r="A97" s="24">
        <v>2</v>
      </c>
      <c r="B97" s="6" t="s">
        <v>14</v>
      </c>
      <c r="C97" s="6">
        <v>27</v>
      </c>
      <c r="D97" s="4" t="s">
        <v>60</v>
      </c>
      <c r="E97" s="16">
        <v>30</v>
      </c>
      <c r="F97" s="16">
        <v>339</v>
      </c>
      <c r="G97" s="16">
        <v>881660</v>
      </c>
      <c r="H97" s="17">
        <f t="shared" si="2"/>
        <v>2600.7669616519174</v>
      </c>
      <c r="I97" s="23"/>
      <c r="J97" s="38"/>
      <c r="K97" s="38"/>
      <c r="L97" s="23"/>
    </row>
    <row r="98" spans="1:12" ht="19.5" customHeight="1">
      <c r="A98" s="24">
        <v>2</v>
      </c>
      <c r="B98" s="6" t="s">
        <v>14</v>
      </c>
      <c r="C98" s="6">
        <v>28</v>
      </c>
      <c r="D98" s="4" t="s">
        <v>61</v>
      </c>
      <c r="E98" s="16">
        <v>20</v>
      </c>
      <c r="F98" s="16">
        <v>360</v>
      </c>
      <c r="G98" s="16">
        <v>3175824</v>
      </c>
      <c r="H98" s="17">
        <f t="shared" si="2"/>
        <v>8821.733333333334</v>
      </c>
      <c r="I98" s="23"/>
      <c r="J98" s="38"/>
      <c r="K98" s="38"/>
      <c r="L98" s="23"/>
    </row>
    <row r="99" spans="1:12" ht="19.5" customHeight="1">
      <c r="A99" s="24">
        <v>2</v>
      </c>
      <c r="B99" s="6" t="s">
        <v>14</v>
      </c>
      <c r="C99" s="6">
        <v>29</v>
      </c>
      <c r="D99" s="32" t="s">
        <v>62</v>
      </c>
      <c r="E99" s="16">
        <v>40</v>
      </c>
      <c r="F99" s="16">
        <v>533</v>
      </c>
      <c r="G99" s="16">
        <v>2565090</v>
      </c>
      <c r="H99" s="17">
        <f t="shared" si="2"/>
        <v>4812.551594746717</v>
      </c>
      <c r="I99" s="23"/>
      <c r="J99" s="38"/>
      <c r="K99" s="38"/>
      <c r="L99" s="23"/>
    </row>
    <row r="100" spans="1:12" ht="19.5" customHeight="1">
      <c r="A100" s="24">
        <v>2</v>
      </c>
      <c r="B100" s="6" t="s">
        <v>14</v>
      </c>
      <c r="C100" s="6">
        <v>30</v>
      </c>
      <c r="D100" s="4" t="s">
        <v>63</v>
      </c>
      <c r="E100" s="16">
        <v>20</v>
      </c>
      <c r="F100" s="16">
        <v>270</v>
      </c>
      <c r="G100" s="16">
        <v>5870000</v>
      </c>
      <c r="H100" s="17">
        <f t="shared" si="2"/>
        <v>21740.74074074074</v>
      </c>
      <c r="I100" s="23"/>
      <c r="J100" s="38"/>
      <c r="K100" s="38"/>
      <c r="L100" s="23"/>
    </row>
    <row r="101" spans="1:12" ht="19.5" customHeight="1">
      <c r="A101" s="24">
        <v>2</v>
      </c>
      <c r="B101" s="6" t="s">
        <v>14</v>
      </c>
      <c r="C101" s="6">
        <v>31</v>
      </c>
      <c r="D101" s="30" t="s">
        <v>1</v>
      </c>
      <c r="E101" s="16">
        <v>20</v>
      </c>
      <c r="F101" s="16">
        <v>262</v>
      </c>
      <c r="G101" s="16">
        <v>2100485</v>
      </c>
      <c r="H101" s="17">
        <f t="shared" si="2"/>
        <v>8017.118320610687</v>
      </c>
      <c r="I101" s="23"/>
      <c r="J101" s="38"/>
      <c r="K101" s="38"/>
      <c r="L101" s="23"/>
    </row>
    <row r="102" spans="1:12" ht="19.5" customHeight="1">
      <c r="A102" s="24">
        <v>2</v>
      </c>
      <c r="B102" s="6" t="s">
        <v>14</v>
      </c>
      <c r="C102" s="6">
        <v>32</v>
      </c>
      <c r="D102" s="30" t="s">
        <v>17</v>
      </c>
      <c r="E102" s="16">
        <v>20</v>
      </c>
      <c r="F102" s="16">
        <v>186</v>
      </c>
      <c r="G102" s="16">
        <v>1465000</v>
      </c>
      <c r="H102" s="17">
        <f t="shared" si="2"/>
        <v>7876.344086021505</v>
      </c>
      <c r="I102" s="23"/>
      <c r="J102" s="38"/>
      <c r="K102" s="38"/>
      <c r="L102" s="23"/>
    </row>
    <row r="103" spans="1:12" ht="19.5" customHeight="1">
      <c r="A103" s="24">
        <v>2</v>
      </c>
      <c r="B103" s="6" t="s">
        <v>14</v>
      </c>
      <c r="C103" s="6">
        <v>33</v>
      </c>
      <c r="D103" s="30" t="s">
        <v>64</v>
      </c>
      <c r="E103" s="16">
        <v>20</v>
      </c>
      <c r="F103" s="16">
        <v>261</v>
      </c>
      <c r="G103" s="16">
        <v>1239540</v>
      </c>
      <c r="H103" s="17">
        <f t="shared" si="2"/>
        <v>4749.19540229885</v>
      </c>
      <c r="I103" s="23"/>
      <c r="J103" s="38"/>
      <c r="K103" s="38"/>
      <c r="L103" s="23"/>
    </row>
    <row r="104" spans="1:12" ht="19.5" customHeight="1">
      <c r="A104" s="7"/>
      <c r="B104" s="8"/>
      <c r="C104" s="8"/>
      <c r="D104" s="71"/>
      <c r="E104" s="72">
        <f>SUM(E74:E103)</f>
        <v>721</v>
      </c>
      <c r="F104" s="72">
        <f>SUM(F74:F103)</f>
        <v>7919</v>
      </c>
      <c r="G104" s="72">
        <f>SUM(G74:G103)</f>
        <v>58020070</v>
      </c>
      <c r="H104" s="73">
        <f>IF(AND(F104&gt;0,G104&gt;0),G104/F104,0)</f>
        <v>7326.691501452204</v>
      </c>
      <c r="I104" s="29"/>
      <c r="J104" s="29"/>
      <c r="K104" s="29"/>
      <c r="L104" s="29"/>
    </row>
    <row r="105" spans="1:12" ht="19.5" customHeight="1">
      <c r="A105" s="69" t="s">
        <v>88</v>
      </c>
      <c r="B105" s="8"/>
      <c r="C105" s="8"/>
      <c r="D105" s="71"/>
      <c r="E105" s="72"/>
      <c r="F105" s="72"/>
      <c r="G105" s="72"/>
      <c r="H105" s="72"/>
      <c r="I105" s="10"/>
      <c r="J105" s="10"/>
      <c r="K105" s="10"/>
      <c r="L105" s="10"/>
    </row>
    <row r="106" spans="1:12" ht="19.5" customHeight="1">
      <c r="A106" s="97" t="s">
        <v>19</v>
      </c>
      <c r="B106" s="98"/>
      <c r="C106" s="108" t="s">
        <v>20</v>
      </c>
      <c r="D106" s="109"/>
      <c r="E106" s="112" t="s">
        <v>21</v>
      </c>
      <c r="F106" s="113"/>
      <c r="G106" s="113"/>
      <c r="H106" s="114"/>
      <c r="I106" s="95" t="s">
        <v>22</v>
      </c>
      <c r="J106" s="103" t="s">
        <v>23</v>
      </c>
      <c r="K106" s="104"/>
      <c r="L106" s="95" t="s">
        <v>24</v>
      </c>
    </row>
    <row r="107" spans="1:12" ht="19.5" customHeight="1">
      <c r="A107" s="99"/>
      <c r="B107" s="100"/>
      <c r="C107" s="110"/>
      <c r="D107" s="111"/>
      <c r="E107" s="74" t="s">
        <v>25</v>
      </c>
      <c r="F107" s="74" t="s">
        <v>26</v>
      </c>
      <c r="G107" s="74" t="s">
        <v>27</v>
      </c>
      <c r="H107" s="74" t="s">
        <v>28</v>
      </c>
      <c r="I107" s="96"/>
      <c r="J107" s="11" t="s">
        <v>29</v>
      </c>
      <c r="K107" s="11" t="s">
        <v>30</v>
      </c>
      <c r="L107" s="96"/>
    </row>
    <row r="108" spans="1:12" ht="19.5" customHeight="1">
      <c r="A108" s="24">
        <v>2</v>
      </c>
      <c r="B108" s="6" t="s">
        <v>14</v>
      </c>
      <c r="C108" s="6">
        <v>1</v>
      </c>
      <c r="D108" s="25" t="s">
        <v>65</v>
      </c>
      <c r="E108" s="16">
        <v>30</v>
      </c>
      <c r="F108" s="16">
        <v>310</v>
      </c>
      <c r="G108" s="16">
        <v>1606652</v>
      </c>
      <c r="H108" s="17">
        <f>IF(AND(F108&gt;0,G108&gt;0),G108/F108,0)</f>
        <v>5182.748387096774</v>
      </c>
      <c r="I108" s="26"/>
      <c r="J108" s="38"/>
      <c r="K108" s="38"/>
      <c r="L108" s="26"/>
    </row>
    <row r="109" spans="1:12" ht="19.5" customHeight="1">
      <c r="A109" s="24">
        <v>2</v>
      </c>
      <c r="B109" s="6" t="s">
        <v>14</v>
      </c>
      <c r="C109" s="6">
        <v>2</v>
      </c>
      <c r="D109" s="25" t="s">
        <v>66</v>
      </c>
      <c r="E109" s="16">
        <v>30</v>
      </c>
      <c r="F109" s="16">
        <v>195</v>
      </c>
      <c r="G109" s="16">
        <v>1038166</v>
      </c>
      <c r="H109" s="17">
        <f>IF(AND(F109&gt;0,G109&gt;0),G109/F109,0)</f>
        <v>5323.928205128205</v>
      </c>
      <c r="I109" s="26"/>
      <c r="J109" s="38"/>
      <c r="K109" s="38"/>
      <c r="L109" s="26"/>
    </row>
    <row r="110" spans="1:12" ht="19.5" customHeight="1">
      <c r="A110" s="7"/>
      <c r="B110" s="8"/>
      <c r="C110" s="8"/>
      <c r="D110" s="71"/>
      <c r="E110" s="72">
        <f>SUM(E108:E109)</f>
        <v>60</v>
      </c>
      <c r="F110" s="72">
        <f>SUM(F108:F109)</f>
        <v>505</v>
      </c>
      <c r="G110" s="72">
        <f>SUM(G108:G109)</f>
        <v>2644818</v>
      </c>
      <c r="H110" s="73">
        <f>IF(AND(F110&gt;0,G110&gt;0),G110/F110,0)</f>
        <v>5237.263366336633</v>
      </c>
      <c r="I110" s="10"/>
      <c r="J110" s="10"/>
      <c r="K110" s="10"/>
      <c r="L110" s="10"/>
    </row>
    <row r="111" spans="1:12" ht="19.5" customHeight="1">
      <c r="A111" s="69" t="s">
        <v>89</v>
      </c>
      <c r="B111" s="8"/>
      <c r="C111" s="8"/>
      <c r="D111" s="71"/>
      <c r="E111" s="72"/>
      <c r="F111" s="72"/>
      <c r="G111" s="72"/>
      <c r="H111" s="72"/>
      <c r="I111" s="28"/>
      <c r="J111" s="28"/>
      <c r="K111" s="28"/>
      <c r="L111" s="28"/>
    </row>
    <row r="112" spans="1:12" ht="19.5" customHeight="1">
      <c r="A112" s="97" t="s">
        <v>19</v>
      </c>
      <c r="B112" s="98"/>
      <c r="C112" s="108" t="s">
        <v>20</v>
      </c>
      <c r="D112" s="109"/>
      <c r="E112" s="115" t="s">
        <v>21</v>
      </c>
      <c r="F112" s="115"/>
      <c r="G112" s="115"/>
      <c r="H112" s="115"/>
      <c r="I112" s="95" t="s">
        <v>22</v>
      </c>
      <c r="J112" s="103" t="s">
        <v>23</v>
      </c>
      <c r="K112" s="104"/>
      <c r="L112" s="95" t="s">
        <v>24</v>
      </c>
    </row>
    <row r="113" spans="1:12" ht="19.5" customHeight="1">
      <c r="A113" s="99"/>
      <c r="B113" s="100"/>
      <c r="C113" s="110"/>
      <c r="D113" s="111"/>
      <c r="E113" s="74" t="s">
        <v>25</v>
      </c>
      <c r="F113" s="74" t="s">
        <v>26</v>
      </c>
      <c r="G113" s="74" t="s">
        <v>27</v>
      </c>
      <c r="H113" s="74" t="s">
        <v>28</v>
      </c>
      <c r="I113" s="96"/>
      <c r="J113" s="11" t="s">
        <v>29</v>
      </c>
      <c r="K113" s="11" t="s">
        <v>30</v>
      </c>
      <c r="L113" s="96"/>
    </row>
    <row r="114" spans="1:12" ht="19.5" customHeight="1">
      <c r="A114" s="24">
        <v>2</v>
      </c>
      <c r="B114" s="6" t="s">
        <v>14</v>
      </c>
      <c r="C114" s="6">
        <v>1</v>
      </c>
      <c r="D114" s="4" t="s">
        <v>67</v>
      </c>
      <c r="E114" s="16">
        <v>20</v>
      </c>
      <c r="F114" s="16">
        <v>241</v>
      </c>
      <c r="G114" s="16">
        <v>2716500</v>
      </c>
      <c r="H114" s="17">
        <f aca="true" t="shared" si="3" ref="H114:H119">IF(AND(F114&gt;0,G114&gt;0),G114/F114,0)</f>
        <v>11271.784232365146</v>
      </c>
      <c r="I114" s="31"/>
      <c r="J114" s="39"/>
      <c r="K114" s="39"/>
      <c r="L114" s="31"/>
    </row>
    <row r="115" spans="1:12" ht="19.5" customHeight="1">
      <c r="A115" s="24">
        <v>2</v>
      </c>
      <c r="B115" s="6" t="s">
        <v>14</v>
      </c>
      <c r="C115" s="6">
        <v>2</v>
      </c>
      <c r="D115" s="4" t="s">
        <v>68</v>
      </c>
      <c r="E115" s="16">
        <v>20</v>
      </c>
      <c r="F115" s="16">
        <v>178</v>
      </c>
      <c r="G115" s="16">
        <v>1253850</v>
      </c>
      <c r="H115" s="17">
        <f t="shared" si="3"/>
        <v>7044.101123595506</v>
      </c>
      <c r="I115" s="31"/>
      <c r="J115" s="39"/>
      <c r="K115" s="39"/>
      <c r="L115" s="31"/>
    </row>
    <row r="116" spans="1:12" ht="19.5" customHeight="1">
      <c r="A116" s="24">
        <v>2</v>
      </c>
      <c r="B116" s="6" t="s">
        <v>14</v>
      </c>
      <c r="C116" s="6">
        <v>3</v>
      </c>
      <c r="D116" s="33" t="s">
        <v>69</v>
      </c>
      <c r="E116" s="16">
        <v>20</v>
      </c>
      <c r="F116" s="16">
        <v>165</v>
      </c>
      <c r="G116" s="16">
        <v>2129824</v>
      </c>
      <c r="H116" s="17">
        <f t="shared" si="3"/>
        <v>12908.024242424242</v>
      </c>
      <c r="I116" s="31"/>
      <c r="J116" s="39"/>
      <c r="K116" s="39"/>
      <c r="L116" s="31"/>
    </row>
    <row r="117" spans="1:12" ht="19.5" customHeight="1">
      <c r="A117" s="24">
        <v>2</v>
      </c>
      <c r="B117" s="6" t="s">
        <v>14</v>
      </c>
      <c r="C117" s="6">
        <v>4</v>
      </c>
      <c r="D117" s="4" t="s">
        <v>70</v>
      </c>
      <c r="E117" s="16">
        <v>20</v>
      </c>
      <c r="F117" s="16">
        <v>246</v>
      </c>
      <c r="G117" s="16">
        <v>2019250</v>
      </c>
      <c r="H117" s="17">
        <f t="shared" si="3"/>
        <v>8208.333333333334</v>
      </c>
      <c r="I117" s="31"/>
      <c r="J117" s="39"/>
      <c r="K117" s="39"/>
      <c r="L117" s="31"/>
    </row>
    <row r="118" spans="1:12" ht="19.5" customHeight="1">
      <c r="A118" s="24">
        <v>2</v>
      </c>
      <c r="B118" s="6" t="s">
        <v>14</v>
      </c>
      <c r="C118" s="6">
        <v>5</v>
      </c>
      <c r="D118" s="4" t="s">
        <v>71</v>
      </c>
      <c r="E118" s="16">
        <v>20</v>
      </c>
      <c r="F118" s="16">
        <v>217</v>
      </c>
      <c r="G118" s="16">
        <v>1141594</v>
      </c>
      <c r="H118" s="17">
        <f t="shared" si="3"/>
        <v>5260.801843317972</v>
      </c>
      <c r="I118" s="31"/>
      <c r="J118" s="39"/>
      <c r="K118" s="39"/>
      <c r="L118" s="31"/>
    </row>
    <row r="119" spans="1:12" ht="19.5" customHeight="1">
      <c r="A119" s="7"/>
      <c r="B119" s="8"/>
      <c r="C119" s="8"/>
      <c r="D119" s="71"/>
      <c r="E119" s="72">
        <f>SUM(E114:E118)</f>
        <v>100</v>
      </c>
      <c r="F119" s="72">
        <f>SUM(F114:F118)</f>
        <v>1047</v>
      </c>
      <c r="G119" s="72">
        <f>SUM(G114:G118)</f>
        <v>9261018</v>
      </c>
      <c r="H119" s="73">
        <f t="shared" si="3"/>
        <v>8845.289398280802</v>
      </c>
      <c r="I119" s="28"/>
      <c r="J119" s="28"/>
      <c r="K119" s="28"/>
      <c r="L119" s="28"/>
    </row>
    <row r="120" spans="1:12" ht="19.5" customHeight="1">
      <c r="A120" s="69" t="s">
        <v>90</v>
      </c>
      <c r="B120" s="8"/>
      <c r="C120" s="8"/>
      <c r="D120" s="71"/>
      <c r="E120" s="72"/>
      <c r="F120" s="72"/>
      <c r="G120" s="72"/>
      <c r="H120" s="72"/>
      <c r="I120" s="10"/>
      <c r="J120" s="10"/>
      <c r="K120" s="10"/>
      <c r="L120" s="10"/>
    </row>
    <row r="121" spans="1:12" ht="19.5" customHeight="1">
      <c r="A121" s="97" t="s">
        <v>19</v>
      </c>
      <c r="B121" s="98"/>
      <c r="C121" s="108" t="s">
        <v>20</v>
      </c>
      <c r="D121" s="109"/>
      <c r="E121" s="115" t="s">
        <v>21</v>
      </c>
      <c r="F121" s="115"/>
      <c r="G121" s="115"/>
      <c r="H121" s="115"/>
      <c r="I121" s="95" t="s">
        <v>22</v>
      </c>
      <c r="J121" s="103" t="s">
        <v>23</v>
      </c>
      <c r="K121" s="104"/>
      <c r="L121" s="95" t="s">
        <v>24</v>
      </c>
    </row>
    <row r="122" spans="1:12" ht="19.5" customHeight="1">
      <c r="A122" s="99"/>
      <c r="B122" s="100"/>
      <c r="C122" s="110"/>
      <c r="D122" s="111"/>
      <c r="E122" s="74" t="s">
        <v>25</v>
      </c>
      <c r="F122" s="74" t="s">
        <v>26</v>
      </c>
      <c r="G122" s="74" t="s">
        <v>27</v>
      </c>
      <c r="H122" s="74" t="s">
        <v>28</v>
      </c>
      <c r="I122" s="96"/>
      <c r="J122" s="11" t="s">
        <v>29</v>
      </c>
      <c r="K122" s="11" t="s">
        <v>30</v>
      </c>
      <c r="L122" s="96"/>
    </row>
    <row r="123" spans="1:12" ht="19.5" customHeight="1">
      <c r="A123" s="24">
        <v>2</v>
      </c>
      <c r="B123" s="6" t="s">
        <v>14</v>
      </c>
      <c r="C123" s="6">
        <v>1</v>
      </c>
      <c r="D123" s="4" t="s">
        <v>72</v>
      </c>
      <c r="E123" s="16">
        <v>19</v>
      </c>
      <c r="F123" s="16">
        <v>144</v>
      </c>
      <c r="G123" s="16">
        <v>3160050</v>
      </c>
      <c r="H123" s="17">
        <f>IF(AND(F123&gt;0,G123&gt;0),G123/F123,0)</f>
        <v>21944.791666666668</v>
      </c>
      <c r="I123" s="26"/>
      <c r="J123" s="38"/>
      <c r="K123" s="38"/>
      <c r="L123" s="26"/>
    </row>
    <row r="124" spans="1:12" ht="19.5" customHeight="1">
      <c r="A124" s="24">
        <v>2</v>
      </c>
      <c r="B124" s="6" t="s">
        <v>14</v>
      </c>
      <c r="C124" s="6">
        <v>2</v>
      </c>
      <c r="D124" s="4" t="s">
        <v>73</v>
      </c>
      <c r="E124" s="16">
        <v>19</v>
      </c>
      <c r="F124" s="16">
        <v>118</v>
      </c>
      <c r="G124" s="16">
        <v>652825</v>
      </c>
      <c r="H124" s="17">
        <f>IF(AND(F124&gt;0,G124&gt;0),G124/F124,0)</f>
        <v>5532.4152542372885</v>
      </c>
      <c r="I124" s="26"/>
      <c r="J124" s="38"/>
      <c r="K124" s="38"/>
      <c r="L124" s="26"/>
    </row>
    <row r="125" spans="1:12" ht="19.5" customHeight="1">
      <c r="A125" s="7"/>
      <c r="B125" s="8"/>
      <c r="C125" s="8"/>
      <c r="D125" s="71"/>
      <c r="E125" s="72">
        <f>SUM(E123:E124)</f>
        <v>38</v>
      </c>
      <c r="F125" s="72">
        <f>SUM(F123:F124)</f>
        <v>262</v>
      </c>
      <c r="G125" s="72">
        <f>SUM(G123:G124)</f>
        <v>3812875</v>
      </c>
      <c r="H125" s="73">
        <f>IF(AND(F125&gt;0,G125&gt;0),G125/F125,0)</f>
        <v>14552.958015267175</v>
      </c>
      <c r="I125" s="10"/>
      <c r="J125" s="10"/>
      <c r="K125" s="10"/>
      <c r="L125" s="10"/>
    </row>
    <row r="126" spans="1:12" ht="19.5" customHeight="1">
      <c r="A126" s="69" t="s">
        <v>91</v>
      </c>
      <c r="B126" s="8"/>
      <c r="C126" s="8"/>
      <c r="D126" s="71"/>
      <c r="E126" s="72"/>
      <c r="F126" s="72"/>
      <c r="G126" s="72"/>
      <c r="H126" s="72"/>
      <c r="I126" s="27"/>
      <c r="J126" s="27"/>
      <c r="K126" s="27"/>
      <c r="L126" s="27"/>
    </row>
    <row r="127" spans="1:12" ht="19.5" customHeight="1">
      <c r="A127" s="97" t="s">
        <v>19</v>
      </c>
      <c r="B127" s="98"/>
      <c r="C127" s="108" t="s">
        <v>20</v>
      </c>
      <c r="D127" s="109"/>
      <c r="E127" s="115" t="s">
        <v>21</v>
      </c>
      <c r="F127" s="115"/>
      <c r="G127" s="115"/>
      <c r="H127" s="115"/>
      <c r="I127" s="95" t="s">
        <v>22</v>
      </c>
      <c r="J127" s="103" t="s">
        <v>23</v>
      </c>
      <c r="K127" s="104"/>
      <c r="L127" s="95" t="s">
        <v>24</v>
      </c>
    </row>
    <row r="128" spans="1:12" ht="19.5" customHeight="1">
      <c r="A128" s="99"/>
      <c r="B128" s="100"/>
      <c r="C128" s="110"/>
      <c r="D128" s="111"/>
      <c r="E128" s="74" t="s">
        <v>25</v>
      </c>
      <c r="F128" s="74" t="s">
        <v>26</v>
      </c>
      <c r="G128" s="74" t="s">
        <v>27</v>
      </c>
      <c r="H128" s="74" t="s">
        <v>28</v>
      </c>
      <c r="I128" s="96"/>
      <c r="J128" s="11" t="s">
        <v>29</v>
      </c>
      <c r="K128" s="11" t="s">
        <v>30</v>
      </c>
      <c r="L128" s="96"/>
    </row>
    <row r="129" spans="1:12" ht="19.5" customHeight="1">
      <c r="A129" s="24">
        <v>2</v>
      </c>
      <c r="B129" s="6" t="s">
        <v>14</v>
      </c>
      <c r="C129" s="6">
        <v>1</v>
      </c>
      <c r="D129" s="4" t="s">
        <v>74</v>
      </c>
      <c r="E129" s="16">
        <v>19</v>
      </c>
      <c r="F129" s="16">
        <v>152</v>
      </c>
      <c r="G129" s="16">
        <v>1192711</v>
      </c>
      <c r="H129" s="17">
        <f>IF(AND(F129&gt;0,G129&gt;0),G129/F129,0)</f>
        <v>7846.7828947368425</v>
      </c>
      <c r="I129" s="26"/>
      <c r="J129" s="38"/>
      <c r="K129" s="38"/>
      <c r="L129" s="26"/>
    </row>
    <row r="130" spans="1:12" ht="19.5" customHeight="1">
      <c r="A130" s="24">
        <v>2</v>
      </c>
      <c r="B130" s="6" t="s">
        <v>14</v>
      </c>
      <c r="C130" s="6">
        <v>2</v>
      </c>
      <c r="D130" s="33" t="s">
        <v>84</v>
      </c>
      <c r="E130" s="16">
        <v>19</v>
      </c>
      <c r="F130" s="16">
        <v>196</v>
      </c>
      <c r="G130" s="16">
        <v>1027476</v>
      </c>
      <c r="H130" s="17">
        <f>IF(AND(F130&gt;0,G130&gt;0),G130/F130,0)</f>
        <v>5242.224489795918</v>
      </c>
      <c r="I130" s="26"/>
      <c r="J130" s="38"/>
      <c r="K130" s="38"/>
      <c r="L130" s="26"/>
    </row>
    <row r="131" spans="1:12" ht="19.5" customHeight="1">
      <c r="A131" s="24">
        <v>2</v>
      </c>
      <c r="B131" s="6" t="s">
        <v>14</v>
      </c>
      <c r="C131" s="6">
        <v>3</v>
      </c>
      <c r="D131" s="4" t="s">
        <v>75</v>
      </c>
      <c r="E131" s="16">
        <v>19</v>
      </c>
      <c r="F131" s="16">
        <v>112</v>
      </c>
      <c r="G131" s="16">
        <v>304897</v>
      </c>
      <c r="H131" s="17">
        <f>IF(AND(F131&gt;0,G131&gt;0),G131/F131,0)</f>
        <v>2722.2946428571427</v>
      </c>
      <c r="I131" s="26"/>
      <c r="J131" s="38"/>
      <c r="K131" s="38"/>
      <c r="L131" s="26"/>
    </row>
    <row r="132" spans="1:12" ht="19.5" customHeight="1">
      <c r="A132" s="24">
        <v>2</v>
      </c>
      <c r="B132" s="6" t="s">
        <v>14</v>
      </c>
      <c r="C132" s="6">
        <v>4</v>
      </c>
      <c r="D132" s="5" t="s">
        <v>76</v>
      </c>
      <c r="E132" s="16">
        <v>19</v>
      </c>
      <c r="F132" s="16">
        <v>115</v>
      </c>
      <c r="G132" s="16">
        <v>581854</v>
      </c>
      <c r="H132" s="17">
        <f>IF(AND(F132&gt;0,G132&gt;0),G132/F132,0)</f>
        <v>5059.6</v>
      </c>
      <c r="I132" s="26"/>
      <c r="J132" s="38"/>
      <c r="K132" s="38"/>
      <c r="L132" s="26"/>
    </row>
    <row r="133" spans="1:12" ht="19.5" customHeight="1">
      <c r="A133" s="7"/>
      <c r="B133" s="8"/>
      <c r="C133" s="8"/>
      <c r="D133" s="9"/>
      <c r="E133" s="10">
        <f>SUM(E129:E132)</f>
        <v>76</v>
      </c>
      <c r="F133" s="10">
        <f>SUM(F129:F132)</f>
        <v>575</v>
      </c>
      <c r="G133" s="10">
        <f>SUM(G129:G132)</f>
        <v>3106938</v>
      </c>
      <c r="H133" s="20">
        <f>IF(AND(F133&gt;0,G133&gt;0),G133/F133,0)</f>
        <v>5403.370434782609</v>
      </c>
      <c r="I133" s="27"/>
      <c r="J133" s="27"/>
      <c r="K133" s="27"/>
      <c r="L133" s="27"/>
    </row>
  </sheetData>
  <sheetProtection/>
  <mergeCells count="60">
    <mergeCell ref="J127:K127"/>
    <mergeCell ref="L127:L128"/>
    <mergeCell ref="A121:B122"/>
    <mergeCell ref="C121:D122"/>
    <mergeCell ref="A127:B128"/>
    <mergeCell ref="C127:D128"/>
    <mergeCell ref="E127:H127"/>
    <mergeCell ref="I127:I128"/>
    <mergeCell ref="E121:H121"/>
    <mergeCell ref="I121:I122"/>
    <mergeCell ref="J121:K121"/>
    <mergeCell ref="L106:L107"/>
    <mergeCell ref="E112:H112"/>
    <mergeCell ref="I112:I113"/>
    <mergeCell ref="L121:L122"/>
    <mergeCell ref="J112:K112"/>
    <mergeCell ref="L112:L113"/>
    <mergeCell ref="A106:B107"/>
    <mergeCell ref="C106:D107"/>
    <mergeCell ref="E106:H106"/>
    <mergeCell ref="I106:I107"/>
    <mergeCell ref="J106:K106"/>
    <mergeCell ref="A112:B113"/>
    <mergeCell ref="C112:D113"/>
    <mergeCell ref="J72:K72"/>
    <mergeCell ref="L72:L73"/>
    <mergeCell ref="A66:B67"/>
    <mergeCell ref="C66:D67"/>
    <mergeCell ref="A72:B73"/>
    <mergeCell ref="C72:D73"/>
    <mergeCell ref="E72:H72"/>
    <mergeCell ref="I72:I73"/>
    <mergeCell ref="I66:I67"/>
    <mergeCell ref="J66:K66"/>
    <mergeCell ref="L52:L53"/>
    <mergeCell ref="A60:B61"/>
    <mergeCell ref="C60:D61"/>
    <mergeCell ref="E60:H60"/>
    <mergeCell ref="I60:I61"/>
    <mergeCell ref="L66:L67"/>
    <mergeCell ref="A52:B53"/>
    <mergeCell ref="C52:D53"/>
    <mergeCell ref="E52:H52"/>
    <mergeCell ref="E66:H66"/>
    <mergeCell ref="J60:K60"/>
    <mergeCell ref="L60:L61"/>
    <mergeCell ref="J14:K14"/>
    <mergeCell ref="L14:L15"/>
    <mergeCell ref="I52:I53"/>
    <mergeCell ref="J52:K52"/>
    <mergeCell ref="E2:H2"/>
    <mergeCell ref="I2:I3"/>
    <mergeCell ref="J2:K2"/>
    <mergeCell ref="L2:L3"/>
    <mergeCell ref="A14:B15"/>
    <mergeCell ref="C14:D15"/>
    <mergeCell ref="E14:H14"/>
    <mergeCell ref="I14:I15"/>
    <mergeCell ref="A2:B3"/>
    <mergeCell ref="C2:D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1"/>
  <rowBreaks count="4" manualBreakCount="4">
    <brk id="50" max="255" man="1"/>
    <brk id="64" max="255" man="1"/>
    <brk id="104" max="16" man="1"/>
    <brk id="11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M1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7" bestFit="1" customWidth="1"/>
    <col min="2" max="2" width="11.00390625" style="8" bestFit="1" customWidth="1"/>
    <col min="3" max="3" width="4.00390625" style="8" bestFit="1" customWidth="1"/>
    <col min="4" max="4" width="50.625" style="9" customWidth="1"/>
    <col min="5" max="5" width="6.625" style="10" customWidth="1"/>
    <col min="6" max="6" width="12.625" style="10" customWidth="1"/>
    <col min="7" max="8" width="16.625" style="10" customWidth="1"/>
    <col min="9" max="9" width="6.625" style="10" customWidth="1"/>
    <col min="10" max="11" width="12.625" style="10" customWidth="1"/>
    <col min="12" max="12" width="6.625" style="10" customWidth="1"/>
    <col min="13" max="13" width="16.625" style="10" customWidth="1"/>
    <col min="14" max="16384" width="9.00390625" style="7" customWidth="1"/>
  </cols>
  <sheetData>
    <row r="1" ht="13.5" customHeight="1"/>
    <row r="2" spans="1:13" ht="13.5" customHeight="1">
      <c r="A2" s="106" t="s">
        <v>19</v>
      </c>
      <c r="B2" s="107"/>
      <c r="C2" s="105" t="s">
        <v>20</v>
      </c>
      <c r="D2" s="107"/>
      <c r="E2" s="105" t="s">
        <v>21</v>
      </c>
      <c r="F2" s="105"/>
      <c r="G2" s="105"/>
      <c r="H2" s="105"/>
      <c r="I2" s="95" t="s">
        <v>22</v>
      </c>
      <c r="J2" s="103" t="s">
        <v>23</v>
      </c>
      <c r="K2" s="104"/>
      <c r="L2" s="95" t="s">
        <v>24</v>
      </c>
      <c r="M2" s="12"/>
    </row>
    <row r="3" spans="1:13" s="15" customFormat="1" ht="15" customHeight="1">
      <c r="A3" s="107"/>
      <c r="B3" s="107"/>
      <c r="C3" s="107"/>
      <c r="D3" s="107"/>
      <c r="E3" s="13" t="s">
        <v>25</v>
      </c>
      <c r="F3" s="13" t="s">
        <v>26</v>
      </c>
      <c r="G3" s="13" t="s">
        <v>27</v>
      </c>
      <c r="H3" s="13" t="s">
        <v>28</v>
      </c>
      <c r="I3" s="96"/>
      <c r="J3" s="11" t="s">
        <v>29</v>
      </c>
      <c r="K3" s="11" t="s">
        <v>30</v>
      </c>
      <c r="L3" s="96"/>
      <c r="M3" s="14"/>
    </row>
    <row r="4" spans="1:13" ht="15" customHeight="1">
      <c r="A4" s="6">
        <v>2</v>
      </c>
      <c r="B4" s="6" t="s">
        <v>14</v>
      </c>
      <c r="C4" s="6">
        <v>1</v>
      </c>
      <c r="D4" s="4" t="s">
        <v>4</v>
      </c>
      <c r="E4" s="16">
        <v>10</v>
      </c>
      <c r="F4" s="16">
        <v>94</v>
      </c>
      <c r="G4" s="16">
        <v>4667769</v>
      </c>
      <c r="H4" s="17">
        <f aca="true" t="shared" si="0" ref="H4:H11">IF(AND(F4&gt;0,G4&gt;0),G4/F4,0)</f>
        <v>49657.117021276594</v>
      </c>
      <c r="I4" s="18"/>
      <c r="J4" s="38"/>
      <c r="K4" s="38"/>
      <c r="L4" s="18"/>
      <c r="M4" s="19"/>
    </row>
    <row r="5" spans="1:13" ht="15" customHeight="1">
      <c r="A5" s="6">
        <v>2</v>
      </c>
      <c r="B5" s="6" t="s">
        <v>14</v>
      </c>
      <c r="C5" s="6">
        <v>2</v>
      </c>
      <c r="D5" s="5" t="s">
        <v>7</v>
      </c>
      <c r="E5" s="16">
        <v>35</v>
      </c>
      <c r="F5" s="16">
        <v>354</v>
      </c>
      <c r="G5" s="16">
        <v>92726964</v>
      </c>
      <c r="H5" s="17">
        <f t="shared" si="0"/>
        <v>261940.57627118644</v>
      </c>
      <c r="I5" s="18"/>
      <c r="J5" s="38"/>
      <c r="K5" s="38"/>
      <c r="L5" s="18"/>
      <c r="M5" s="19"/>
    </row>
    <row r="6" spans="1:13" ht="15" customHeight="1">
      <c r="A6" s="6">
        <v>2</v>
      </c>
      <c r="B6" s="6" t="s">
        <v>14</v>
      </c>
      <c r="C6" s="6">
        <v>3</v>
      </c>
      <c r="D6" s="5" t="s">
        <v>16</v>
      </c>
      <c r="E6" s="16">
        <v>19</v>
      </c>
      <c r="F6" s="16">
        <v>72</v>
      </c>
      <c r="G6" s="16">
        <v>985957</v>
      </c>
      <c r="H6" s="17">
        <f t="shared" si="0"/>
        <v>13693.847222222223</v>
      </c>
      <c r="I6" s="18"/>
      <c r="J6" s="38"/>
      <c r="K6" s="38"/>
      <c r="L6" s="18"/>
      <c r="M6" s="19"/>
    </row>
    <row r="7" spans="1:13" ht="15" customHeight="1">
      <c r="A7" s="6">
        <v>2</v>
      </c>
      <c r="B7" s="6" t="s">
        <v>14</v>
      </c>
      <c r="C7" s="6">
        <v>4</v>
      </c>
      <c r="D7" s="5" t="s">
        <v>5</v>
      </c>
      <c r="E7" s="16">
        <v>20</v>
      </c>
      <c r="F7" s="16">
        <v>231</v>
      </c>
      <c r="G7" s="16">
        <v>12378064</v>
      </c>
      <c r="H7" s="17">
        <f t="shared" si="0"/>
        <v>53584.69264069264</v>
      </c>
      <c r="I7" s="18"/>
      <c r="J7" s="38"/>
      <c r="K7" s="38"/>
      <c r="L7" s="18"/>
      <c r="M7" s="19"/>
    </row>
    <row r="8" spans="1:13" ht="15" customHeight="1">
      <c r="A8" s="6">
        <v>2</v>
      </c>
      <c r="B8" s="6" t="s">
        <v>14</v>
      </c>
      <c r="C8" s="6">
        <v>5</v>
      </c>
      <c r="D8" s="5" t="s">
        <v>31</v>
      </c>
      <c r="E8" s="16">
        <v>50</v>
      </c>
      <c r="F8" s="16">
        <v>495</v>
      </c>
      <c r="G8" s="70">
        <v>23014491</v>
      </c>
      <c r="H8" s="17">
        <f t="shared" si="0"/>
        <v>46493.92121212121</v>
      </c>
      <c r="I8" s="18"/>
      <c r="J8" s="38"/>
      <c r="K8" s="38"/>
      <c r="L8" s="18"/>
      <c r="M8" s="19"/>
    </row>
    <row r="9" spans="1:13" ht="15" customHeight="1">
      <c r="A9" s="6">
        <v>2</v>
      </c>
      <c r="B9" s="6" t="s">
        <v>14</v>
      </c>
      <c r="C9" s="6">
        <v>6</v>
      </c>
      <c r="D9" s="3" t="s">
        <v>102</v>
      </c>
      <c r="E9" s="16">
        <v>20</v>
      </c>
      <c r="F9" s="16">
        <v>37</v>
      </c>
      <c r="G9" s="16">
        <v>1324194</v>
      </c>
      <c r="H9" s="17">
        <f t="shared" si="0"/>
        <v>35789.02702702703</v>
      </c>
      <c r="I9" s="42" t="s">
        <v>0</v>
      </c>
      <c r="J9" s="38">
        <v>39539</v>
      </c>
      <c r="K9" s="38"/>
      <c r="L9" s="18"/>
      <c r="M9" s="19"/>
    </row>
    <row r="10" spans="1:13" ht="15" customHeight="1">
      <c r="A10" s="6">
        <v>2</v>
      </c>
      <c r="B10" s="6" t="s">
        <v>14</v>
      </c>
      <c r="C10" s="6">
        <v>7</v>
      </c>
      <c r="D10" s="3" t="s">
        <v>103</v>
      </c>
      <c r="E10" s="16">
        <v>10</v>
      </c>
      <c r="F10" s="16">
        <v>31</v>
      </c>
      <c r="G10" s="16">
        <v>1202767</v>
      </c>
      <c r="H10" s="17">
        <f t="shared" si="0"/>
        <v>38798.93548387097</v>
      </c>
      <c r="I10" s="42" t="s">
        <v>0</v>
      </c>
      <c r="J10" s="38">
        <v>39661</v>
      </c>
      <c r="K10" s="38"/>
      <c r="L10" s="18"/>
      <c r="M10" s="19"/>
    </row>
    <row r="11" spans="1:13" ht="15" customHeight="1">
      <c r="A11" s="6"/>
      <c r="B11" s="6"/>
      <c r="C11" s="6"/>
      <c r="D11" s="5"/>
      <c r="E11" s="16"/>
      <c r="F11" s="16"/>
      <c r="G11" s="16"/>
      <c r="H11" s="17">
        <f t="shared" si="0"/>
        <v>0</v>
      </c>
      <c r="I11" s="18"/>
      <c r="J11" s="38"/>
      <c r="K11" s="38"/>
      <c r="L11" s="18"/>
      <c r="M11" s="19"/>
    </row>
    <row r="12" spans="5:8" ht="13.5">
      <c r="E12" s="10">
        <f>SUM(E4:E11)</f>
        <v>164</v>
      </c>
      <c r="F12" s="10">
        <f>SUM(F4:F11)</f>
        <v>1314</v>
      </c>
      <c r="G12" s="10">
        <f>SUM(G4:G11)</f>
        <v>136300206</v>
      </c>
      <c r="H12" s="20">
        <f>IF(AND(F12&gt;0,G12&gt;0),G12/F12,0)</f>
        <v>103729.22831050228</v>
      </c>
    </row>
  </sheetData>
  <sheetProtection/>
  <mergeCells count="6">
    <mergeCell ref="L2:L3"/>
    <mergeCell ref="A2:B3"/>
    <mergeCell ref="C2:D3"/>
    <mergeCell ref="E2:H2"/>
    <mergeCell ref="I2:I3"/>
    <mergeCell ref="J2:K2"/>
  </mergeCells>
  <printOptions/>
  <pageMargins left="0.7" right="0.7" top="0.75" bottom="0.75" header="0.3" footer="0.3"/>
  <pageSetup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5" customWidth="1"/>
    <col min="2" max="2" width="12.625" style="8" customWidth="1"/>
    <col min="3" max="3" width="4.625" style="8" customWidth="1"/>
    <col min="4" max="4" width="50.625" style="9" customWidth="1"/>
    <col min="5" max="5" width="6.625" style="10" customWidth="1"/>
    <col min="6" max="6" width="12.625" style="10" customWidth="1"/>
    <col min="7" max="8" width="16.625" style="10" customWidth="1"/>
    <col min="9" max="9" width="6.625" style="10" customWidth="1"/>
    <col min="10" max="10" width="14.75390625" style="10" bestFit="1" customWidth="1"/>
    <col min="11" max="11" width="12.625" style="10" customWidth="1"/>
    <col min="12" max="12" width="6.625" style="10" customWidth="1"/>
    <col min="13" max="16384" width="9.00390625" style="7" customWidth="1"/>
  </cols>
  <sheetData>
    <row r="1" ht="13.5" customHeight="1"/>
    <row r="2" spans="1:12" ht="13.5" customHeight="1">
      <c r="A2" s="97" t="s">
        <v>19</v>
      </c>
      <c r="B2" s="98"/>
      <c r="C2" s="105" t="s">
        <v>20</v>
      </c>
      <c r="D2" s="116"/>
      <c r="E2" s="105" t="s">
        <v>21</v>
      </c>
      <c r="F2" s="105"/>
      <c r="G2" s="105"/>
      <c r="H2" s="105"/>
      <c r="I2" s="95" t="s">
        <v>22</v>
      </c>
      <c r="J2" s="103" t="s">
        <v>23</v>
      </c>
      <c r="K2" s="104"/>
      <c r="L2" s="95" t="s">
        <v>24</v>
      </c>
    </row>
    <row r="3" spans="1:12" s="15" customFormat="1" ht="15" customHeight="1">
      <c r="A3" s="99"/>
      <c r="B3" s="100"/>
      <c r="C3" s="116"/>
      <c r="D3" s="116"/>
      <c r="E3" s="13" t="s">
        <v>25</v>
      </c>
      <c r="F3" s="13" t="s">
        <v>26</v>
      </c>
      <c r="G3" s="13" t="s">
        <v>27</v>
      </c>
      <c r="H3" s="13" t="s">
        <v>28</v>
      </c>
      <c r="I3" s="96"/>
      <c r="J3" s="11" t="s">
        <v>29</v>
      </c>
      <c r="K3" s="11" t="s">
        <v>30</v>
      </c>
      <c r="L3" s="96"/>
    </row>
    <row r="4" spans="1:12" ht="13.5">
      <c r="A4" s="21">
        <v>2</v>
      </c>
      <c r="B4" s="6" t="s">
        <v>14</v>
      </c>
      <c r="C4" s="6">
        <v>1</v>
      </c>
      <c r="D4" s="4" t="s">
        <v>4</v>
      </c>
      <c r="E4" s="16">
        <v>30</v>
      </c>
      <c r="F4" s="16">
        <v>515</v>
      </c>
      <c r="G4" s="16">
        <v>5547202</v>
      </c>
      <c r="H4" s="17">
        <f aca="true" t="shared" si="0" ref="H4:H36">IF(AND(F4&gt;0,G4&gt;0),G4/F4,0)</f>
        <v>10771.266019417475</v>
      </c>
      <c r="I4" s="26"/>
      <c r="J4" s="38"/>
      <c r="K4" s="37"/>
      <c r="L4" s="23"/>
    </row>
    <row r="5" spans="1:12" ht="13.5">
      <c r="A5" s="21">
        <v>2</v>
      </c>
      <c r="B5" s="6" t="s">
        <v>14</v>
      </c>
      <c r="C5" s="6">
        <v>2</v>
      </c>
      <c r="D5" s="4" t="s">
        <v>7</v>
      </c>
      <c r="E5" s="16">
        <v>10</v>
      </c>
      <c r="F5" s="16">
        <v>67</v>
      </c>
      <c r="G5" s="16">
        <v>1220321</v>
      </c>
      <c r="H5" s="17">
        <f t="shared" si="0"/>
        <v>18213.746268656716</v>
      </c>
      <c r="I5" s="26"/>
      <c r="J5" s="38"/>
      <c r="K5" s="37"/>
      <c r="L5" s="23"/>
    </row>
    <row r="6" spans="1:12" ht="13.5">
      <c r="A6" s="21">
        <v>2</v>
      </c>
      <c r="B6" s="6" t="s">
        <v>14</v>
      </c>
      <c r="C6" s="6">
        <v>3</v>
      </c>
      <c r="D6" s="4" t="s">
        <v>18</v>
      </c>
      <c r="E6" s="16">
        <v>10</v>
      </c>
      <c r="F6" s="16">
        <v>79</v>
      </c>
      <c r="G6" s="16">
        <v>1247982</v>
      </c>
      <c r="H6" s="17">
        <f t="shared" si="0"/>
        <v>15797.240506329113</v>
      </c>
      <c r="I6" s="26"/>
      <c r="J6" s="38"/>
      <c r="K6" s="37"/>
      <c r="L6" s="23"/>
    </row>
    <row r="7" spans="1:12" ht="13.5">
      <c r="A7" s="21">
        <v>2</v>
      </c>
      <c r="B7" s="6" t="s">
        <v>14</v>
      </c>
      <c r="C7" s="6">
        <v>4</v>
      </c>
      <c r="D7" s="4" t="s">
        <v>12</v>
      </c>
      <c r="E7" s="16">
        <v>20</v>
      </c>
      <c r="F7" s="16">
        <v>264</v>
      </c>
      <c r="G7" s="16">
        <v>2945500</v>
      </c>
      <c r="H7" s="17">
        <f t="shared" si="0"/>
        <v>11157.19696969697</v>
      </c>
      <c r="I7" s="26"/>
      <c r="J7" s="38"/>
      <c r="K7" s="37"/>
      <c r="L7" s="23"/>
    </row>
    <row r="8" spans="1:12" ht="13.5">
      <c r="A8" s="21">
        <v>2</v>
      </c>
      <c r="B8" s="6" t="s">
        <v>14</v>
      </c>
      <c r="C8" s="6">
        <v>5</v>
      </c>
      <c r="D8" s="4" t="s">
        <v>8</v>
      </c>
      <c r="E8" s="16">
        <v>10</v>
      </c>
      <c r="F8" s="16">
        <v>130</v>
      </c>
      <c r="G8" s="16">
        <v>1443983</v>
      </c>
      <c r="H8" s="17">
        <f t="shared" si="0"/>
        <v>11107.561538461538</v>
      </c>
      <c r="I8" s="26"/>
      <c r="J8" s="38"/>
      <c r="K8" s="37"/>
      <c r="L8" s="23"/>
    </row>
    <row r="9" spans="1:12" ht="13.5">
      <c r="A9" s="21">
        <v>2</v>
      </c>
      <c r="B9" s="6" t="s">
        <v>14</v>
      </c>
      <c r="C9" s="6">
        <v>6</v>
      </c>
      <c r="D9" s="4" t="s">
        <v>15</v>
      </c>
      <c r="E9" s="16">
        <v>20</v>
      </c>
      <c r="F9" s="16">
        <v>301</v>
      </c>
      <c r="G9" s="16">
        <v>1740675</v>
      </c>
      <c r="H9" s="17">
        <f t="shared" si="0"/>
        <v>5782.97342192691</v>
      </c>
      <c r="I9" s="26"/>
      <c r="J9" s="38"/>
      <c r="K9" s="37"/>
      <c r="L9" s="23"/>
    </row>
    <row r="10" spans="1:12" ht="13.5">
      <c r="A10" s="21">
        <v>2</v>
      </c>
      <c r="B10" s="6" t="s">
        <v>14</v>
      </c>
      <c r="C10" s="6">
        <v>7</v>
      </c>
      <c r="D10" s="4" t="s">
        <v>11</v>
      </c>
      <c r="E10" s="16">
        <v>20</v>
      </c>
      <c r="F10" s="16">
        <v>120</v>
      </c>
      <c r="G10" s="16">
        <v>611366</v>
      </c>
      <c r="H10" s="17">
        <f t="shared" si="0"/>
        <v>5094.716666666666</v>
      </c>
      <c r="I10" s="26"/>
      <c r="J10" s="38"/>
      <c r="K10" s="37"/>
      <c r="L10" s="23"/>
    </row>
    <row r="11" spans="1:12" ht="13.5">
      <c r="A11" s="21">
        <v>2</v>
      </c>
      <c r="B11" s="6" t="s">
        <v>14</v>
      </c>
      <c r="C11" s="6">
        <v>8</v>
      </c>
      <c r="D11" s="4" t="s">
        <v>13</v>
      </c>
      <c r="E11" s="16">
        <v>30</v>
      </c>
      <c r="F11" s="16">
        <v>252</v>
      </c>
      <c r="G11" s="16">
        <v>1767800</v>
      </c>
      <c r="H11" s="17">
        <f t="shared" si="0"/>
        <v>7015.079365079365</v>
      </c>
      <c r="I11" s="26"/>
      <c r="J11" s="38"/>
      <c r="K11" s="37"/>
      <c r="L11" s="23"/>
    </row>
    <row r="12" spans="1:12" ht="13.5">
      <c r="A12" s="21">
        <v>2</v>
      </c>
      <c r="B12" s="6" t="s">
        <v>14</v>
      </c>
      <c r="C12" s="6">
        <v>9</v>
      </c>
      <c r="D12" s="4" t="s">
        <v>32</v>
      </c>
      <c r="E12" s="16">
        <v>14</v>
      </c>
      <c r="F12" s="16">
        <v>168</v>
      </c>
      <c r="G12" s="16">
        <v>1632500</v>
      </c>
      <c r="H12" s="17">
        <f t="shared" si="0"/>
        <v>9717.261904761905</v>
      </c>
      <c r="I12" s="26"/>
      <c r="J12" s="38"/>
      <c r="K12" s="37"/>
      <c r="L12" s="23"/>
    </row>
    <row r="13" spans="1:12" ht="13.5">
      <c r="A13" s="21">
        <v>2</v>
      </c>
      <c r="B13" s="6" t="s">
        <v>14</v>
      </c>
      <c r="C13" s="6">
        <v>10</v>
      </c>
      <c r="D13" s="4" t="s">
        <v>33</v>
      </c>
      <c r="E13" s="16">
        <v>20</v>
      </c>
      <c r="F13" s="16">
        <v>206</v>
      </c>
      <c r="G13" s="16">
        <v>654275</v>
      </c>
      <c r="H13" s="17">
        <f t="shared" si="0"/>
        <v>3176.0922330097087</v>
      </c>
      <c r="I13" s="26"/>
      <c r="J13" s="38"/>
      <c r="K13" s="37"/>
      <c r="L13" s="23"/>
    </row>
    <row r="14" spans="1:12" ht="13.5">
      <c r="A14" s="21">
        <v>2</v>
      </c>
      <c r="B14" s="6" t="s">
        <v>14</v>
      </c>
      <c r="C14" s="6">
        <v>11</v>
      </c>
      <c r="D14" s="4" t="s">
        <v>34</v>
      </c>
      <c r="E14" s="16">
        <v>15</v>
      </c>
      <c r="F14" s="16">
        <v>152</v>
      </c>
      <c r="G14" s="16">
        <v>1908030</v>
      </c>
      <c r="H14" s="17">
        <f t="shared" si="0"/>
        <v>12552.828947368422</v>
      </c>
      <c r="I14" s="26"/>
      <c r="J14" s="38"/>
      <c r="K14" s="37"/>
      <c r="L14" s="23"/>
    </row>
    <row r="15" spans="1:12" ht="13.5">
      <c r="A15" s="21">
        <v>2</v>
      </c>
      <c r="B15" s="6" t="s">
        <v>14</v>
      </c>
      <c r="C15" s="6">
        <v>12</v>
      </c>
      <c r="D15" s="4" t="s">
        <v>2</v>
      </c>
      <c r="E15" s="16">
        <v>20</v>
      </c>
      <c r="F15" s="16">
        <v>183</v>
      </c>
      <c r="G15" s="16">
        <v>1632147</v>
      </c>
      <c r="H15" s="17">
        <f t="shared" si="0"/>
        <v>8918.83606557377</v>
      </c>
      <c r="I15" s="26"/>
      <c r="J15" s="38"/>
      <c r="K15" s="37"/>
      <c r="L15" s="23"/>
    </row>
    <row r="16" spans="1:12" ht="13.5">
      <c r="A16" s="21">
        <v>2</v>
      </c>
      <c r="B16" s="6" t="s">
        <v>14</v>
      </c>
      <c r="C16" s="6">
        <v>13</v>
      </c>
      <c r="D16" s="33" t="s">
        <v>113</v>
      </c>
      <c r="E16" s="16">
        <v>20</v>
      </c>
      <c r="F16" s="16">
        <v>118</v>
      </c>
      <c r="G16" s="16">
        <v>813550</v>
      </c>
      <c r="H16" s="17">
        <f t="shared" si="0"/>
        <v>6894.4915254237285</v>
      </c>
      <c r="I16" s="26"/>
      <c r="J16" s="76" t="s">
        <v>114</v>
      </c>
      <c r="K16" s="37"/>
      <c r="L16" s="23"/>
    </row>
    <row r="17" spans="1:12" ht="13.5">
      <c r="A17" s="21">
        <v>2</v>
      </c>
      <c r="B17" s="6" t="s">
        <v>14</v>
      </c>
      <c r="C17" s="6">
        <v>14</v>
      </c>
      <c r="D17" s="4" t="s">
        <v>35</v>
      </c>
      <c r="E17" s="16">
        <v>20</v>
      </c>
      <c r="F17" s="16">
        <v>200</v>
      </c>
      <c r="G17" s="16">
        <v>1500005</v>
      </c>
      <c r="H17" s="17">
        <f t="shared" si="0"/>
        <v>7500.025</v>
      </c>
      <c r="I17" s="26"/>
      <c r="J17" s="38"/>
      <c r="K17" s="37"/>
      <c r="L17" s="23"/>
    </row>
    <row r="18" spans="1:12" ht="13.5">
      <c r="A18" s="21">
        <v>2</v>
      </c>
      <c r="B18" s="6" t="s">
        <v>14</v>
      </c>
      <c r="C18" s="6">
        <v>15</v>
      </c>
      <c r="D18" s="4" t="s">
        <v>3</v>
      </c>
      <c r="E18" s="16">
        <v>20</v>
      </c>
      <c r="F18" s="16">
        <v>241</v>
      </c>
      <c r="G18" s="16">
        <v>2899575</v>
      </c>
      <c r="H18" s="17">
        <f t="shared" si="0"/>
        <v>12031.43153526971</v>
      </c>
      <c r="I18" s="26"/>
      <c r="J18" s="38"/>
      <c r="K18" s="37"/>
      <c r="L18" s="23"/>
    </row>
    <row r="19" spans="1:12" ht="13.5">
      <c r="A19" s="21">
        <v>2</v>
      </c>
      <c r="B19" s="6" t="s">
        <v>14</v>
      </c>
      <c r="C19" s="6">
        <v>16</v>
      </c>
      <c r="D19" s="4" t="s">
        <v>31</v>
      </c>
      <c r="E19" s="16">
        <v>10</v>
      </c>
      <c r="F19" s="16">
        <v>71</v>
      </c>
      <c r="G19" s="16">
        <v>1947663</v>
      </c>
      <c r="H19" s="17">
        <f t="shared" si="0"/>
        <v>27431.87323943662</v>
      </c>
      <c r="I19" s="26"/>
      <c r="J19" s="38"/>
      <c r="K19" s="37"/>
      <c r="L19" s="23"/>
    </row>
    <row r="20" spans="1:12" ht="13.5">
      <c r="A20" s="21">
        <v>2</v>
      </c>
      <c r="B20" s="6" t="s">
        <v>14</v>
      </c>
      <c r="C20" s="6">
        <v>17</v>
      </c>
      <c r="D20" s="4" t="s">
        <v>9</v>
      </c>
      <c r="E20" s="16">
        <v>10</v>
      </c>
      <c r="F20" s="16">
        <v>142</v>
      </c>
      <c r="G20" s="16">
        <v>1053919</v>
      </c>
      <c r="H20" s="17">
        <f t="shared" si="0"/>
        <v>7421.9647887323945</v>
      </c>
      <c r="I20" s="26"/>
      <c r="J20" s="38"/>
      <c r="K20" s="37"/>
      <c r="L20" s="23"/>
    </row>
    <row r="21" spans="1:12" ht="13.5">
      <c r="A21" s="21">
        <v>2</v>
      </c>
      <c r="B21" s="6" t="s">
        <v>14</v>
      </c>
      <c r="C21" s="6">
        <v>18</v>
      </c>
      <c r="D21" s="35" t="s">
        <v>104</v>
      </c>
      <c r="E21" s="16">
        <v>20</v>
      </c>
      <c r="F21" s="16">
        <v>0</v>
      </c>
      <c r="G21" s="16">
        <v>0</v>
      </c>
      <c r="H21" s="17">
        <f t="shared" si="0"/>
        <v>0</v>
      </c>
      <c r="I21" s="77" t="s">
        <v>97</v>
      </c>
      <c r="J21" s="38">
        <v>39479</v>
      </c>
      <c r="K21" s="37"/>
      <c r="L21" s="23"/>
    </row>
    <row r="22" spans="1:12" ht="13.5">
      <c r="A22" s="21">
        <v>2</v>
      </c>
      <c r="B22" s="6" t="s">
        <v>14</v>
      </c>
      <c r="C22" s="6">
        <v>19</v>
      </c>
      <c r="D22" s="35" t="s">
        <v>105</v>
      </c>
      <c r="E22" s="16">
        <v>20</v>
      </c>
      <c r="F22" s="16">
        <v>135</v>
      </c>
      <c r="G22" s="16">
        <v>830447</v>
      </c>
      <c r="H22" s="17">
        <f t="shared" si="0"/>
        <v>6151.459259259259</v>
      </c>
      <c r="I22" s="77" t="s">
        <v>97</v>
      </c>
      <c r="J22" s="38">
        <v>39539</v>
      </c>
      <c r="K22" s="37"/>
      <c r="L22" s="23"/>
    </row>
    <row r="23" spans="1:12" ht="13.5">
      <c r="A23" s="21">
        <v>2</v>
      </c>
      <c r="B23" s="6" t="s">
        <v>14</v>
      </c>
      <c r="C23" s="6">
        <v>20</v>
      </c>
      <c r="D23" s="3" t="s">
        <v>106</v>
      </c>
      <c r="E23" s="16">
        <v>10</v>
      </c>
      <c r="F23" s="16">
        <v>54</v>
      </c>
      <c r="G23" s="16">
        <v>1461462</v>
      </c>
      <c r="H23" s="17">
        <f t="shared" si="0"/>
        <v>27064.11111111111</v>
      </c>
      <c r="I23" s="77" t="s">
        <v>97</v>
      </c>
      <c r="J23" s="38">
        <v>39539</v>
      </c>
      <c r="K23" s="37"/>
      <c r="L23" s="23"/>
    </row>
    <row r="24" spans="1:12" ht="13.5">
      <c r="A24" s="21">
        <v>2</v>
      </c>
      <c r="B24" s="6" t="s">
        <v>14</v>
      </c>
      <c r="C24" s="6">
        <v>21</v>
      </c>
      <c r="D24" s="3" t="s">
        <v>85</v>
      </c>
      <c r="E24" s="16">
        <v>10</v>
      </c>
      <c r="F24" s="16">
        <v>106</v>
      </c>
      <c r="G24" s="16">
        <v>566550</v>
      </c>
      <c r="H24" s="17">
        <f t="shared" si="0"/>
        <v>5344.811320754717</v>
      </c>
      <c r="I24" s="26"/>
      <c r="J24" s="38">
        <v>39539</v>
      </c>
      <c r="K24" s="37"/>
      <c r="L24" s="23"/>
    </row>
    <row r="25" spans="1:12" ht="13.5">
      <c r="A25" s="21">
        <v>2</v>
      </c>
      <c r="B25" s="6" t="s">
        <v>14</v>
      </c>
      <c r="C25" s="6">
        <v>22</v>
      </c>
      <c r="D25" s="36" t="s">
        <v>86</v>
      </c>
      <c r="E25" s="16">
        <v>40</v>
      </c>
      <c r="F25" s="16">
        <v>364</v>
      </c>
      <c r="G25" s="16">
        <v>2015250</v>
      </c>
      <c r="H25" s="17">
        <f t="shared" si="0"/>
        <v>5536.4010989010985</v>
      </c>
      <c r="I25" s="26"/>
      <c r="J25" s="38">
        <v>39539</v>
      </c>
      <c r="K25" s="37"/>
      <c r="L25" s="23"/>
    </row>
    <row r="26" spans="1:12" ht="13.5">
      <c r="A26" s="21">
        <v>2</v>
      </c>
      <c r="B26" s="6" t="s">
        <v>14</v>
      </c>
      <c r="C26" s="6">
        <v>23</v>
      </c>
      <c r="D26" s="3" t="s">
        <v>107</v>
      </c>
      <c r="E26" s="16">
        <v>10</v>
      </c>
      <c r="F26" s="16">
        <v>129</v>
      </c>
      <c r="G26" s="16">
        <v>1348820</v>
      </c>
      <c r="H26" s="17">
        <f t="shared" si="0"/>
        <v>10455.968992248061</v>
      </c>
      <c r="I26" s="77" t="s">
        <v>97</v>
      </c>
      <c r="J26" s="38">
        <v>39539</v>
      </c>
      <c r="K26" s="37"/>
      <c r="L26" s="23"/>
    </row>
    <row r="27" spans="1:12" ht="27">
      <c r="A27" s="21">
        <v>2</v>
      </c>
      <c r="B27" s="6" t="s">
        <v>14</v>
      </c>
      <c r="C27" s="6">
        <v>24</v>
      </c>
      <c r="D27" s="35" t="s">
        <v>108</v>
      </c>
      <c r="E27" s="16">
        <v>25</v>
      </c>
      <c r="F27" s="16">
        <v>139</v>
      </c>
      <c r="G27" s="16">
        <v>7472800</v>
      </c>
      <c r="H27" s="17">
        <f t="shared" si="0"/>
        <v>53761.15107913669</v>
      </c>
      <c r="I27" s="77" t="s">
        <v>97</v>
      </c>
      <c r="J27" s="38">
        <v>39630</v>
      </c>
      <c r="K27" s="37"/>
      <c r="L27" s="23"/>
    </row>
    <row r="28" spans="1:12" ht="13.5">
      <c r="A28" s="21">
        <v>2</v>
      </c>
      <c r="B28" s="6" t="s">
        <v>14</v>
      </c>
      <c r="C28" s="6">
        <v>25</v>
      </c>
      <c r="D28" s="35" t="s">
        <v>87</v>
      </c>
      <c r="E28" s="16">
        <v>21</v>
      </c>
      <c r="F28" s="16">
        <v>245</v>
      </c>
      <c r="G28" s="16">
        <v>1231000</v>
      </c>
      <c r="H28" s="17">
        <f t="shared" si="0"/>
        <v>5024.489795918367</v>
      </c>
      <c r="I28" s="26"/>
      <c r="J28" s="38">
        <v>39630</v>
      </c>
      <c r="K28" s="37"/>
      <c r="L28" s="23"/>
    </row>
    <row r="29" spans="1:12" ht="13.5">
      <c r="A29" s="21">
        <v>2</v>
      </c>
      <c r="B29" s="6" t="s">
        <v>14</v>
      </c>
      <c r="C29" s="6">
        <v>26</v>
      </c>
      <c r="D29" s="3" t="s">
        <v>109</v>
      </c>
      <c r="E29" s="16">
        <v>10</v>
      </c>
      <c r="F29" s="16">
        <v>20</v>
      </c>
      <c r="G29" s="16">
        <v>289125</v>
      </c>
      <c r="H29" s="17">
        <f t="shared" si="0"/>
        <v>14456.25</v>
      </c>
      <c r="I29" s="77" t="s">
        <v>97</v>
      </c>
      <c r="J29" s="38">
        <v>39661</v>
      </c>
      <c r="K29" s="37"/>
      <c r="L29" s="23"/>
    </row>
    <row r="30" spans="1:12" ht="13.5">
      <c r="A30" s="21">
        <v>2</v>
      </c>
      <c r="B30" s="6" t="s">
        <v>14</v>
      </c>
      <c r="C30" s="6">
        <v>27</v>
      </c>
      <c r="D30" s="3" t="s">
        <v>98</v>
      </c>
      <c r="E30" s="16">
        <v>25</v>
      </c>
      <c r="F30" s="16">
        <v>25</v>
      </c>
      <c r="G30" s="16">
        <v>17500</v>
      </c>
      <c r="H30" s="17">
        <f t="shared" si="0"/>
        <v>700</v>
      </c>
      <c r="I30" s="77" t="s">
        <v>97</v>
      </c>
      <c r="J30" s="38">
        <v>39661</v>
      </c>
      <c r="K30" s="37"/>
      <c r="L30" s="23"/>
    </row>
    <row r="31" spans="1:12" ht="13.5">
      <c r="A31" s="21">
        <v>2</v>
      </c>
      <c r="B31" s="6" t="s">
        <v>14</v>
      </c>
      <c r="C31" s="6">
        <v>28</v>
      </c>
      <c r="D31" s="35" t="s">
        <v>110</v>
      </c>
      <c r="E31" s="16">
        <v>40</v>
      </c>
      <c r="F31" s="16">
        <v>409</v>
      </c>
      <c r="G31" s="16">
        <v>7189312</v>
      </c>
      <c r="H31" s="17">
        <f t="shared" si="0"/>
        <v>17577.779951100245</v>
      </c>
      <c r="I31" s="26"/>
      <c r="J31" s="38">
        <v>39722</v>
      </c>
      <c r="K31" s="37"/>
      <c r="L31" s="23"/>
    </row>
    <row r="32" spans="1:12" ht="13.5">
      <c r="A32" s="21">
        <v>2</v>
      </c>
      <c r="B32" s="6" t="s">
        <v>14</v>
      </c>
      <c r="C32" s="6">
        <v>29</v>
      </c>
      <c r="D32" s="35" t="s">
        <v>111</v>
      </c>
      <c r="E32" s="16">
        <v>30</v>
      </c>
      <c r="F32" s="16">
        <v>316</v>
      </c>
      <c r="G32" s="16">
        <v>1864578</v>
      </c>
      <c r="H32" s="17">
        <f t="shared" si="0"/>
        <v>5900.56329113924</v>
      </c>
      <c r="I32" s="26"/>
      <c r="J32" s="38">
        <v>39722</v>
      </c>
      <c r="K32" s="37"/>
      <c r="L32" s="23"/>
    </row>
    <row r="33" spans="1:12" ht="27">
      <c r="A33" s="21">
        <v>2</v>
      </c>
      <c r="B33" s="6" t="s">
        <v>14</v>
      </c>
      <c r="C33" s="6">
        <v>30</v>
      </c>
      <c r="D33" s="35" t="s">
        <v>99</v>
      </c>
      <c r="E33" s="16">
        <v>10</v>
      </c>
      <c r="F33" s="16">
        <v>81</v>
      </c>
      <c r="G33" s="16">
        <v>727320</v>
      </c>
      <c r="H33" s="17">
        <f t="shared" si="0"/>
        <v>8979.25925925926</v>
      </c>
      <c r="I33" s="77" t="s">
        <v>97</v>
      </c>
      <c r="J33" s="38">
        <v>39722</v>
      </c>
      <c r="K33" s="37"/>
      <c r="L33" s="23"/>
    </row>
    <row r="34" spans="1:12" ht="13.5">
      <c r="A34" s="21">
        <v>2</v>
      </c>
      <c r="B34" s="6" t="s">
        <v>14</v>
      </c>
      <c r="C34" s="6">
        <v>31</v>
      </c>
      <c r="D34" s="35" t="s">
        <v>100</v>
      </c>
      <c r="E34" s="16">
        <v>10</v>
      </c>
      <c r="F34" s="16">
        <v>16</v>
      </c>
      <c r="G34" s="16">
        <v>90600</v>
      </c>
      <c r="H34" s="17">
        <f t="shared" si="0"/>
        <v>5662.5</v>
      </c>
      <c r="I34" s="77" t="s">
        <v>97</v>
      </c>
      <c r="J34" s="38">
        <v>39741</v>
      </c>
      <c r="K34" s="37"/>
      <c r="L34" s="23"/>
    </row>
    <row r="35" spans="1:12" ht="13.5">
      <c r="A35" s="21">
        <v>2</v>
      </c>
      <c r="B35" s="6" t="s">
        <v>14</v>
      </c>
      <c r="C35" s="6">
        <v>32</v>
      </c>
      <c r="D35" s="35" t="s">
        <v>101</v>
      </c>
      <c r="E35" s="16">
        <v>20</v>
      </c>
      <c r="F35" s="16">
        <v>16</v>
      </c>
      <c r="G35" s="16">
        <v>289000</v>
      </c>
      <c r="H35" s="17">
        <f t="shared" si="0"/>
        <v>18062.5</v>
      </c>
      <c r="I35" s="77" t="s">
        <v>0</v>
      </c>
      <c r="J35" s="38">
        <v>39753</v>
      </c>
      <c r="K35" s="37"/>
      <c r="L35" s="23"/>
    </row>
    <row r="36" spans="1:12" ht="27">
      <c r="A36" s="21">
        <v>2</v>
      </c>
      <c r="B36" s="6" t="s">
        <v>14</v>
      </c>
      <c r="C36" s="6">
        <v>33</v>
      </c>
      <c r="D36" s="3" t="s">
        <v>112</v>
      </c>
      <c r="E36" s="16">
        <v>20</v>
      </c>
      <c r="F36" s="16">
        <v>60</v>
      </c>
      <c r="G36" s="16">
        <v>921570</v>
      </c>
      <c r="H36" s="17">
        <f t="shared" si="0"/>
        <v>15359.5</v>
      </c>
      <c r="I36" s="77" t="s">
        <v>0</v>
      </c>
      <c r="J36" s="38">
        <v>39814</v>
      </c>
      <c r="K36" s="37"/>
      <c r="L36" s="23"/>
    </row>
    <row r="37" spans="1:12" ht="13.5">
      <c r="A37" s="21"/>
      <c r="B37" s="6"/>
      <c r="C37" s="6"/>
      <c r="D37" s="1"/>
      <c r="E37" s="16"/>
      <c r="F37" s="17"/>
      <c r="G37" s="17"/>
      <c r="H37" s="17"/>
      <c r="I37" s="26"/>
      <c r="J37" s="26"/>
      <c r="K37" s="23"/>
      <c r="L37" s="23"/>
    </row>
    <row r="38" spans="5:8" ht="13.5">
      <c r="E38" s="10">
        <f>SUM(E4:E36)</f>
        <v>620</v>
      </c>
      <c r="F38" s="10">
        <f>SUM(F4:F36)</f>
        <v>5324</v>
      </c>
      <c r="G38" s="10">
        <f>SUM(G4:G36)</f>
        <v>56881827</v>
      </c>
      <c r="H38" s="20">
        <f>IF(AND(F38&gt;0,G38&gt;0),G38/F38,0)</f>
        <v>10684.039631855747</v>
      </c>
    </row>
  </sheetData>
  <sheetProtection/>
  <mergeCells count="6">
    <mergeCell ref="L2:L3"/>
    <mergeCell ref="A2:B3"/>
    <mergeCell ref="C2:D3"/>
    <mergeCell ref="E2:H2"/>
    <mergeCell ref="I2:I3"/>
    <mergeCell ref="J2:K2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L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50390625" style="7" bestFit="1" customWidth="1"/>
    <col min="2" max="2" width="11.00390625" style="8" bestFit="1" customWidth="1"/>
    <col min="3" max="3" width="4.50390625" style="8" bestFit="1" customWidth="1"/>
    <col min="4" max="4" width="50.625" style="9" customWidth="1"/>
    <col min="5" max="5" width="6.625" style="10" customWidth="1"/>
    <col min="6" max="6" width="12.625" style="10" customWidth="1"/>
    <col min="7" max="8" width="16.625" style="10" customWidth="1"/>
    <col min="9" max="9" width="6.625" style="10" customWidth="1"/>
    <col min="10" max="11" width="12.625" style="10" customWidth="1"/>
    <col min="12" max="12" width="6.625" style="10" customWidth="1"/>
    <col min="13" max="16384" width="9.00390625" style="7" customWidth="1"/>
  </cols>
  <sheetData>
    <row r="1" ht="13.5" customHeight="1"/>
    <row r="2" spans="1:12" ht="13.5" customHeight="1">
      <c r="A2" s="97" t="s">
        <v>19</v>
      </c>
      <c r="B2" s="98"/>
      <c r="C2" s="117" t="s">
        <v>20</v>
      </c>
      <c r="D2" s="98"/>
      <c r="E2" s="105" t="s">
        <v>21</v>
      </c>
      <c r="F2" s="105"/>
      <c r="G2" s="105"/>
      <c r="H2" s="105"/>
      <c r="I2" s="95" t="s">
        <v>22</v>
      </c>
      <c r="J2" s="103" t="s">
        <v>23</v>
      </c>
      <c r="K2" s="104"/>
      <c r="L2" s="95" t="s">
        <v>24</v>
      </c>
    </row>
    <row r="3" spans="1:12" s="15" customFormat="1" ht="15" customHeight="1">
      <c r="A3" s="99"/>
      <c r="B3" s="100"/>
      <c r="C3" s="99"/>
      <c r="D3" s="100"/>
      <c r="E3" s="13" t="s">
        <v>25</v>
      </c>
      <c r="F3" s="13" t="s">
        <v>26</v>
      </c>
      <c r="G3" s="13" t="s">
        <v>27</v>
      </c>
      <c r="H3" s="13" t="s">
        <v>28</v>
      </c>
      <c r="I3" s="96"/>
      <c r="J3" s="11" t="s">
        <v>29</v>
      </c>
      <c r="K3" s="11" t="s">
        <v>30</v>
      </c>
      <c r="L3" s="96"/>
    </row>
    <row r="4" spans="1:12" ht="15" customHeight="1">
      <c r="A4" s="24">
        <v>2</v>
      </c>
      <c r="B4" s="6" t="s">
        <v>14</v>
      </c>
      <c r="C4" s="6">
        <v>1</v>
      </c>
      <c r="D4" s="32" t="s">
        <v>77</v>
      </c>
      <c r="E4" s="16">
        <v>73</v>
      </c>
      <c r="F4" s="16">
        <v>411</v>
      </c>
      <c r="G4" s="16">
        <v>1287993</v>
      </c>
      <c r="H4" s="17">
        <f>IF(AND(F4&gt;0,G4&gt;0),G4/F4,0)</f>
        <v>3133.802919708029</v>
      </c>
      <c r="I4" s="26"/>
      <c r="J4" s="38"/>
      <c r="K4" s="38"/>
      <c r="L4" s="26"/>
    </row>
    <row r="5" spans="1:12" ht="15" customHeight="1">
      <c r="A5" s="24">
        <v>2</v>
      </c>
      <c r="B5" s="6" t="s">
        <v>14</v>
      </c>
      <c r="C5" s="6">
        <v>2</v>
      </c>
      <c r="D5" s="25" t="s">
        <v>36</v>
      </c>
      <c r="E5" s="16">
        <v>55</v>
      </c>
      <c r="F5" s="16">
        <v>609</v>
      </c>
      <c r="G5" s="16">
        <v>7147716</v>
      </c>
      <c r="H5" s="17">
        <f>IF(AND(F5&gt;0,G5&gt;0),G5/F5,0)</f>
        <v>11736.807881773399</v>
      </c>
      <c r="I5" s="26"/>
      <c r="J5" s="38"/>
      <c r="K5" s="38"/>
      <c r="L5" s="26"/>
    </row>
    <row r="6" spans="1:12" ht="15" customHeight="1">
      <c r="A6" s="24">
        <v>2</v>
      </c>
      <c r="B6" s="6" t="s">
        <v>14</v>
      </c>
      <c r="C6" s="6">
        <v>3</v>
      </c>
      <c r="D6" s="25" t="s">
        <v>37</v>
      </c>
      <c r="E6" s="16">
        <v>59</v>
      </c>
      <c r="F6" s="16">
        <v>735</v>
      </c>
      <c r="G6" s="16">
        <v>17582900</v>
      </c>
      <c r="H6" s="17">
        <f>IF(AND(F6&gt;0,G6&gt;0),G6/F6,0)</f>
        <v>23922.312925170067</v>
      </c>
      <c r="I6" s="26"/>
      <c r="J6" s="38"/>
      <c r="K6" s="38"/>
      <c r="L6" s="26"/>
    </row>
    <row r="7" spans="1:12" ht="15" customHeight="1">
      <c r="A7" s="24">
        <v>2</v>
      </c>
      <c r="B7" s="6" t="s">
        <v>14</v>
      </c>
      <c r="C7" s="6">
        <v>4</v>
      </c>
      <c r="D7" s="25" t="s">
        <v>38</v>
      </c>
      <c r="E7" s="16">
        <v>58</v>
      </c>
      <c r="F7" s="16">
        <v>717</v>
      </c>
      <c r="G7" s="16">
        <v>24751539</v>
      </c>
      <c r="H7" s="17">
        <f>IF(AND(F7&gt;0,G7&gt;0),G7/F7,0)</f>
        <v>34520.97489539749</v>
      </c>
      <c r="I7" s="26"/>
      <c r="J7" s="38"/>
      <c r="K7" s="38"/>
      <c r="L7" s="26"/>
    </row>
    <row r="8" spans="5:8" ht="13.5">
      <c r="E8" s="10">
        <f>SUM(E4:E7)</f>
        <v>245</v>
      </c>
      <c r="F8" s="10">
        <f>SUM(F4:F7)</f>
        <v>2472</v>
      </c>
      <c r="G8" s="10">
        <f>SUM(G4:G7)</f>
        <v>50770148</v>
      </c>
      <c r="H8" s="20">
        <f>IF(AND(F8&gt;0,G8&gt;0),G8/F8,0)</f>
        <v>20538.0857605178</v>
      </c>
    </row>
  </sheetData>
  <sheetProtection/>
  <mergeCells count="6">
    <mergeCell ref="L2:L3"/>
    <mergeCell ref="A2:B3"/>
    <mergeCell ref="C2:D3"/>
    <mergeCell ref="E2:H2"/>
    <mergeCell ref="I2:I3"/>
    <mergeCell ref="J2:K2"/>
  </mergeCells>
  <printOptions/>
  <pageMargins left="0.7" right="0.7" top="0.75" bottom="0.75" header="0.3" footer="0.3"/>
  <pageSetup horizontalDpi="600" verticalDpi="600" orientation="portrait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2:L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7" customWidth="1"/>
    <col min="2" max="2" width="11.00390625" style="8" bestFit="1" customWidth="1"/>
    <col min="3" max="3" width="4.50390625" style="8" bestFit="1" customWidth="1"/>
    <col min="4" max="4" width="50.625" style="9" customWidth="1"/>
    <col min="5" max="5" width="6.625" style="10" customWidth="1"/>
    <col min="6" max="6" width="12.625" style="10" customWidth="1"/>
    <col min="7" max="8" width="16.625" style="10" customWidth="1"/>
    <col min="9" max="9" width="6.625" style="27" customWidth="1"/>
    <col min="10" max="11" width="12.625" style="27" customWidth="1"/>
    <col min="12" max="12" width="6.625" style="28" customWidth="1"/>
    <col min="13" max="16384" width="9.00390625" style="7" customWidth="1"/>
  </cols>
  <sheetData>
    <row r="1" ht="13.5" customHeight="1"/>
    <row r="2" spans="1:12" ht="13.5" customHeight="1">
      <c r="A2" s="97" t="s">
        <v>19</v>
      </c>
      <c r="B2" s="98"/>
      <c r="C2" s="117" t="s">
        <v>20</v>
      </c>
      <c r="D2" s="98"/>
      <c r="E2" s="105" t="s">
        <v>21</v>
      </c>
      <c r="F2" s="105"/>
      <c r="G2" s="105"/>
      <c r="H2" s="105"/>
      <c r="I2" s="95" t="s">
        <v>22</v>
      </c>
      <c r="J2" s="103" t="s">
        <v>23</v>
      </c>
      <c r="K2" s="104"/>
      <c r="L2" s="95" t="s">
        <v>24</v>
      </c>
    </row>
    <row r="3" spans="1:12" s="15" customFormat="1" ht="15" customHeight="1">
      <c r="A3" s="99"/>
      <c r="B3" s="100"/>
      <c r="C3" s="99"/>
      <c r="D3" s="100"/>
      <c r="E3" s="13" t="s">
        <v>25</v>
      </c>
      <c r="F3" s="13" t="s">
        <v>26</v>
      </c>
      <c r="G3" s="13" t="s">
        <v>27</v>
      </c>
      <c r="H3" s="13" t="s">
        <v>28</v>
      </c>
      <c r="I3" s="96"/>
      <c r="J3" s="11" t="s">
        <v>29</v>
      </c>
      <c r="K3" s="11" t="s">
        <v>30</v>
      </c>
      <c r="L3" s="96"/>
    </row>
    <row r="4" spans="1:12" ht="15" customHeight="1">
      <c r="A4" s="24">
        <v>2</v>
      </c>
      <c r="B4" s="6" t="s">
        <v>14</v>
      </c>
      <c r="C4" s="24">
        <v>1</v>
      </c>
      <c r="D4" s="25" t="s">
        <v>39</v>
      </c>
      <c r="E4" s="16">
        <v>20</v>
      </c>
      <c r="F4" s="17">
        <v>225</v>
      </c>
      <c r="G4" s="17">
        <v>944940</v>
      </c>
      <c r="H4" s="17">
        <f>IF(AND(F4&gt;0,G4&gt;0),G4/F4,0)</f>
        <v>4199.733333333334</v>
      </c>
      <c r="I4" s="26"/>
      <c r="J4" s="38"/>
      <c r="K4" s="38"/>
      <c r="L4" s="26"/>
    </row>
    <row r="5" spans="1:12" ht="15" customHeight="1">
      <c r="A5" s="24">
        <v>2</v>
      </c>
      <c r="B5" s="6" t="s">
        <v>14</v>
      </c>
      <c r="C5" s="24">
        <v>2</v>
      </c>
      <c r="D5" s="25" t="s">
        <v>40</v>
      </c>
      <c r="E5" s="16">
        <v>20</v>
      </c>
      <c r="F5" s="17">
        <v>235</v>
      </c>
      <c r="G5" s="17">
        <v>2943133</v>
      </c>
      <c r="H5" s="17">
        <f>IF(AND(F5&gt;0,G5&gt;0),G5/F5,0)</f>
        <v>12523.970212765957</v>
      </c>
      <c r="I5" s="26"/>
      <c r="J5" s="38"/>
      <c r="K5" s="38"/>
      <c r="L5" s="26"/>
    </row>
    <row r="6" spans="5:8" ht="13.5">
      <c r="E6" s="10">
        <f>SUM(E4:E5)</f>
        <v>40</v>
      </c>
      <c r="F6" s="10">
        <f>SUM(F4:F5)</f>
        <v>460</v>
      </c>
      <c r="G6" s="10">
        <f>SUM(G4:G5)</f>
        <v>3888073</v>
      </c>
      <c r="H6" s="20">
        <f>IF(AND(F6&gt;0,G6&gt;0),G6/F6,0)</f>
        <v>8452.332608695651</v>
      </c>
    </row>
  </sheetData>
  <sheetProtection/>
  <mergeCells count="6">
    <mergeCell ref="L2:L3"/>
    <mergeCell ref="A2:B3"/>
    <mergeCell ref="C2:D3"/>
    <mergeCell ref="E2:H2"/>
    <mergeCell ref="I2:I3"/>
    <mergeCell ref="J2:K2"/>
  </mergeCells>
  <printOptions/>
  <pageMargins left="0.7" right="0.7" top="0.75" bottom="0.75" header="0.3" footer="0.3"/>
  <pageSetup horizontalDpi="600" verticalDpi="600" orientation="portrait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2:L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7" bestFit="1" customWidth="1"/>
    <col min="2" max="2" width="11.00390625" style="8" bestFit="1" customWidth="1"/>
    <col min="3" max="3" width="4.50390625" style="8" bestFit="1" customWidth="1"/>
    <col min="4" max="4" width="50.625" style="9" customWidth="1"/>
    <col min="5" max="5" width="6.625" style="10" customWidth="1"/>
    <col min="6" max="6" width="12.625" style="10" customWidth="1"/>
    <col min="7" max="8" width="16.625" style="10" customWidth="1"/>
    <col min="9" max="9" width="6.625" style="10" customWidth="1"/>
    <col min="10" max="11" width="12.625" style="10" customWidth="1"/>
    <col min="12" max="12" width="6.625" style="10" customWidth="1"/>
    <col min="13" max="16384" width="9.00390625" style="7" customWidth="1"/>
  </cols>
  <sheetData>
    <row r="1" ht="13.5" customHeight="1"/>
    <row r="2" spans="1:12" ht="13.5" customHeight="1">
      <c r="A2" s="97" t="s">
        <v>19</v>
      </c>
      <c r="B2" s="98"/>
      <c r="C2" s="117" t="s">
        <v>20</v>
      </c>
      <c r="D2" s="98"/>
      <c r="E2" s="105" t="s">
        <v>21</v>
      </c>
      <c r="F2" s="105"/>
      <c r="G2" s="105"/>
      <c r="H2" s="105"/>
      <c r="I2" s="95" t="s">
        <v>22</v>
      </c>
      <c r="J2" s="103" t="s">
        <v>23</v>
      </c>
      <c r="K2" s="104"/>
      <c r="L2" s="95" t="s">
        <v>24</v>
      </c>
    </row>
    <row r="3" spans="1:12" s="15" customFormat="1" ht="15" customHeight="1">
      <c r="A3" s="99"/>
      <c r="B3" s="100"/>
      <c r="C3" s="99"/>
      <c r="D3" s="100"/>
      <c r="E3" s="13" t="s">
        <v>25</v>
      </c>
      <c r="F3" s="13" t="s">
        <v>26</v>
      </c>
      <c r="G3" s="13" t="s">
        <v>27</v>
      </c>
      <c r="H3" s="13" t="s">
        <v>28</v>
      </c>
      <c r="I3" s="96"/>
      <c r="J3" s="11" t="s">
        <v>29</v>
      </c>
      <c r="K3" s="11" t="s">
        <v>30</v>
      </c>
      <c r="L3" s="96"/>
    </row>
    <row r="4" spans="1:12" ht="15" customHeight="1">
      <c r="A4" s="24">
        <v>2</v>
      </c>
      <c r="B4" s="6" t="s">
        <v>14</v>
      </c>
      <c r="C4" s="24">
        <v>1</v>
      </c>
      <c r="D4" s="25" t="s">
        <v>41</v>
      </c>
      <c r="E4" s="16">
        <v>50</v>
      </c>
      <c r="F4" s="16">
        <v>583</v>
      </c>
      <c r="G4" s="16">
        <v>9255133</v>
      </c>
      <c r="H4" s="17">
        <f>IF(AND(F4&gt;0,G4&gt;0),G4/F4,0)</f>
        <v>15875.013722126929</v>
      </c>
      <c r="I4" s="26"/>
      <c r="J4" s="38"/>
      <c r="K4" s="38"/>
      <c r="L4" s="26"/>
    </row>
    <row r="5" spans="1:12" ht="15" customHeight="1">
      <c r="A5" s="24">
        <v>2</v>
      </c>
      <c r="B5" s="6" t="s">
        <v>14</v>
      </c>
      <c r="C5" s="24">
        <v>2</v>
      </c>
      <c r="D5" s="25" t="s">
        <v>42</v>
      </c>
      <c r="E5" s="16">
        <v>65</v>
      </c>
      <c r="F5" s="16">
        <v>1040</v>
      </c>
      <c r="G5" s="16">
        <v>9253430</v>
      </c>
      <c r="H5" s="17">
        <f>IF(AND(F5&gt;0,G5&gt;0),G5/F5,0)</f>
        <v>8897.528846153846</v>
      </c>
      <c r="I5" s="26"/>
      <c r="J5" s="38"/>
      <c r="K5" s="38"/>
      <c r="L5" s="26"/>
    </row>
    <row r="6" spans="5:8" ht="13.5">
      <c r="E6" s="10">
        <f>SUM(E4:E5)</f>
        <v>115</v>
      </c>
      <c r="F6" s="10">
        <f>SUM(F4:F5)</f>
        <v>1623</v>
      </c>
      <c r="G6" s="10">
        <f>SUM(G4:G5)</f>
        <v>18508563</v>
      </c>
      <c r="H6" s="20">
        <f>IF(AND(F6&gt;0,G6&gt;0),G6/F6,0)</f>
        <v>11403.920517560075</v>
      </c>
    </row>
  </sheetData>
  <sheetProtection/>
  <mergeCells count="6">
    <mergeCell ref="L2:L3"/>
    <mergeCell ref="A2:B3"/>
    <mergeCell ref="C2:D3"/>
    <mergeCell ref="E2:H2"/>
    <mergeCell ref="I2:I3"/>
    <mergeCell ref="J2:K2"/>
  </mergeCells>
  <printOptions/>
  <pageMargins left="0.7" right="0.7" top="0.75" bottom="0.75" header="0.3" footer="0.3"/>
  <pageSetup horizontalDpi="600" verticalDpi="600" orientation="portrait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2:L3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7" bestFit="1" customWidth="1"/>
    <col min="2" max="2" width="11.00390625" style="8" bestFit="1" customWidth="1"/>
    <col min="3" max="3" width="4.50390625" style="8" bestFit="1" customWidth="1"/>
    <col min="4" max="4" width="50.625" style="9" customWidth="1"/>
    <col min="5" max="5" width="6.625" style="10" customWidth="1"/>
    <col min="6" max="6" width="12.625" style="10" customWidth="1"/>
    <col min="7" max="8" width="16.625" style="10" customWidth="1"/>
    <col min="9" max="9" width="6.625" style="29" customWidth="1"/>
    <col min="10" max="10" width="12.625" style="29" customWidth="1"/>
    <col min="11" max="11" width="14.125" style="29" bestFit="1" customWidth="1"/>
    <col min="12" max="12" width="6.625" style="29" customWidth="1"/>
    <col min="13" max="16384" width="9.00390625" style="7" customWidth="1"/>
  </cols>
  <sheetData>
    <row r="1" ht="13.5" customHeight="1"/>
    <row r="2" spans="1:12" ht="13.5" customHeight="1">
      <c r="A2" s="97" t="s">
        <v>19</v>
      </c>
      <c r="B2" s="98"/>
      <c r="C2" s="117" t="s">
        <v>20</v>
      </c>
      <c r="D2" s="98"/>
      <c r="E2" s="105" t="s">
        <v>21</v>
      </c>
      <c r="F2" s="105"/>
      <c r="G2" s="105"/>
      <c r="H2" s="105"/>
      <c r="I2" s="95" t="s">
        <v>22</v>
      </c>
      <c r="J2" s="103" t="s">
        <v>23</v>
      </c>
      <c r="K2" s="104"/>
      <c r="L2" s="95" t="s">
        <v>24</v>
      </c>
    </row>
    <row r="3" spans="1:12" s="15" customFormat="1" ht="15" customHeight="1">
      <c r="A3" s="99"/>
      <c r="B3" s="100"/>
      <c r="C3" s="99"/>
      <c r="D3" s="100"/>
      <c r="E3" s="13" t="s">
        <v>25</v>
      </c>
      <c r="F3" s="13" t="s">
        <v>26</v>
      </c>
      <c r="G3" s="13" t="s">
        <v>27</v>
      </c>
      <c r="H3" s="13" t="s">
        <v>28</v>
      </c>
      <c r="I3" s="96"/>
      <c r="J3" s="11" t="s">
        <v>29</v>
      </c>
      <c r="K3" s="11" t="s">
        <v>30</v>
      </c>
      <c r="L3" s="96"/>
    </row>
    <row r="4" spans="1:12" ht="13.5" customHeight="1">
      <c r="A4" s="24">
        <v>2</v>
      </c>
      <c r="B4" s="6" t="s">
        <v>14</v>
      </c>
      <c r="C4" s="24">
        <v>1</v>
      </c>
      <c r="D4" s="4" t="s">
        <v>43</v>
      </c>
      <c r="E4" s="16">
        <v>20</v>
      </c>
      <c r="F4" s="16">
        <v>210</v>
      </c>
      <c r="G4" s="16">
        <v>1707630</v>
      </c>
      <c r="H4" s="17">
        <f aca="true" t="shared" si="0" ref="H4:H33">IF(AND(F4&gt;0,G4&gt;0),G4/F4,0)</f>
        <v>8131.571428571428</v>
      </c>
      <c r="I4" s="26"/>
      <c r="J4" s="38"/>
      <c r="K4" s="38"/>
      <c r="L4" s="26"/>
    </row>
    <row r="5" spans="1:12" ht="13.5">
      <c r="A5" s="24">
        <v>2</v>
      </c>
      <c r="B5" s="6" t="s">
        <v>14</v>
      </c>
      <c r="C5" s="24">
        <v>2</v>
      </c>
      <c r="D5" s="4" t="s">
        <v>44</v>
      </c>
      <c r="E5" s="16">
        <v>20</v>
      </c>
      <c r="F5" s="16">
        <v>248</v>
      </c>
      <c r="G5" s="16">
        <v>1298478</v>
      </c>
      <c r="H5" s="17">
        <f t="shared" si="0"/>
        <v>5235.798387096775</v>
      </c>
      <c r="I5" s="26"/>
      <c r="J5" s="38"/>
      <c r="K5" s="38"/>
      <c r="L5" s="26"/>
    </row>
    <row r="6" spans="1:12" ht="13.5">
      <c r="A6" s="24">
        <v>2</v>
      </c>
      <c r="B6" s="6" t="s">
        <v>14</v>
      </c>
      <c r="C6" s="24">
        <v>3</v>
      </c>
      <c r="D6" s="25" t="s">
        <v>45</v>
      </c>
      <c r="E6" s="16">
        <v>20</v>
      </c>
      <c r="F6" s="16">
        <v>234</v>
      </c>
      <c r="G6" s="16">
        <v>4034700</v>
      </c>
      <c r="H6" s="17">
        <f t="shared" si="0"/>
        <v>17242.30769230769</v>
      </c>
      <c r="I6" s="26"/>
      <c r="J6" s="38"/>
      <c r="K6" s="38"/>
      <c r="L6" s="26"/>
    </row>
    <row r="7" spans="1:12" ht="13.5">
      <c r="A7" s="24">
        <v>2</v>
      </c>
      <c r="B7" s="6" t="s">
        <v>14</v>
      </c>
      <c r="C7" s="24">
        <v>4</v>
      </c>
      <c r="D7" s="33" t="s">
        <v>79</v>
      </c>
      <c r="E7" s="16">
        <v>10</v>
      </c>
      <c r="F7" s="16"/>
      <c r="G7" s="16"/>
      <c r="H7" s="17">
        <f t="shared" si="0"/>
        <v>0</v>
      </c>
      <c r="I7" s="26"/>
      <c r="J7" s="38"/>
      <c r="K7" s="40" t="s">
        <v>92</v>
      </c>
      <c r="L7" s="26"/>
    </row>
    <row r="8" spans="1:12" ht="13.5">
      <c r="A8" s="24">
        <v>2</v>
      </c>
      <c r="B8" s="6" t="s">
        <v>14</v>
      </c>
      <c r="C8" s="24">
        <v>5</v>
      </c>
      <c r="D8" s="4" t="s">
        <v>46</v>
      </c>
      <c r="E8" s="16">
        <v>20</v>
      </c>
      <c r="F8" s="16">
        <v>336</v>
      </c>
      <c r="G8" s="16">
        <v>1151300</v>
      </c>
      <c r="H8" s="17">
        <f t="shared" si="0"/>
        <v>3426.4880952380954</v>
      </c>
      <c r="I8" s="26"/>
      <c r="J8" s="38"/>
      <c r="K8" s="38"/>
      <c r="L8" s="26"/>
    </row>
    <row r="9" spans="1:12" ht="13.5">
      <c r="A9" s="24">
        <v>2</v>
      </c>
      <c r="B9" s="6" t="s">
        <v>14</v>
      </c>
      <c r="C9" s="24">
        <v>6</v>
      </c>
      <c r="D9" s="4" t="s">
        <v>47</v>
      </c>
      <c r="E9" s="16">
        <v>20</v>
      </c>
      <c r="F9" s="16">
        <v>270</v>
      </c>
      <c r="G9" s="16">
        <v>2138700</v>
      </c>
      <c r="H9" s="17">
        <f t="shared" si="0"/>
        <v>7921.111111111111</v>
      </c>
      <c r="I9" s="26"/>
      <c r="J9" s="38"/>
      <c r="K9" s="38"/>
      <c r="L9" s="26"/>
    </row>
    <row r="10" spans="1:12" ht="13.5">
      <c r="A10" s="24">
        <v>2</v>
      </c>
      <c r="B10" s="6" t="s">
        <v>14</v>
      </c>
      <c r="C10" s="24">
        <v>7</v>
      </c>
      <c r="D10" s="33" t="s">
        <v>48</v>
      </c>
      <c r="E10" s="16">
        <v>20</v>
      </c>
      <c r="F10" s="16">
        <v>307</v>
      </c>
      <c r="G10" s="16">
        <v>1962068</v>
      </c>
      <c r="H10" s="17">
        <f t="shared" si="0"/>
        <v>6391.100977198697</v>
      </c>
      <c r="I10" s="26"/>
      <c r="J10" s="38"/>
      <c r="K10" s="38"/>
      <c r="L10" s="26"/>
    </row>
    <row r="11" spans="1:12" ht="13.5">
      <c r="A11" s="24">
        <v>2</v>
      </c>
      <c r="B11" s="6" t="s">
        <v>14</v>
      </c>
      <c r="C11" s="24">
        <v>8</v>
      </c>
      <c r="D11" s="25" t="s">
        <v>49</v>
      </c>
      <c r="E11" s="16">
        <v>20</v>
      </c>
      <c r="F11" s="16">
        <v>287</v>
      </c>
      <c r="G11" s="16">
        <v>2784563</v>
      </c>
      <c r="H11" s="17">
        <f t="shared" si="0"/>
        <v>9702.310104529617</v>
      </c>
      <c r="I11" s="26"/>
      <c r="J11" s="38"/>
      <c r="K11" s="38"/>
      <c r="L11" s="26"/>
    </row>
    <row r="12" spans="1:12" ht="13.5">
      <c r="A12" s="24">
        <v>2</v>
      </c>
      <c r="B12" s="6" t="s">
        <v>14</v>
      </c>
      <c r="C12" s="24">
        <v>9</v>
      </c>
      <c r="D12" s="4" t="s">
        <v>50</v>
      </c>
      <c r="E12" s="16">
        <v>20</v>
      </c>
      <c r="F12" s="16">
        <v>329</v>
      </c>
      <c r="G12" s="16">
        <v>2603597</v>
      </c>
      <c r="H12" s="17">
        <f t="shared" si="0"/>
        <v>7913.668693009118</v>
      </c>
      <c r="I12" s="26"/>
      <c r="J12" s="38"/>
      <c r="K12" s="38"/>
      <c r="L12" s="26"/>
    </row>
    <row r="13" spans="1:12" ht="13.5">
      <c r="A13" s="24">
        <v>2</v>
      </c>
      <c r="B13" s="6" t="s">
        <v>14</v>
      </c>
      <c r="C13" s="24">
        <v>10</v>
      </c>
      <c r="D13" s="4" t="s">
        <v>51</v>
      </c>
      <c r="E13" s="16">
        <v>20</v>
      </c>
      <c r="F13" s="16">
        <v>141</v>
      </c>
      <c r="G13" s="16">
        <v>1254320</v>
      </c>
      <c r="H13" s="17">
        <f t="shared" si="0"/>
        <v>8895.886524822696</v>
      </c>
      <c r="I13" s="26"/>
      <c r="J13" s="38"/>
      <c r="K13" s="38"/>
      <c r="L13" s="26"/>
    </row>
    <row r="14" spans="1:12" ht="13.5">
      <c r="A14" s="24">
        <v>2</v>
      </c>
      <c r="B14" s="6" t="s">
        <v>14</v>
      </c>
      <c r="C14" s="24">
        <v>11</v>
      </c>
      <c r="D14" s="4" t="s">
        <v>52</v>
      </c>
      <c r="E14" s="16">
        <v>30</v>
      </c>
      <c r="F14" s="16">
        <v>346</v>
      </c>
      <c r="G14" s="16">
        <v>1544992</v>
      </c>
      <c r="H14" s="17">
        <f t="shared" si="0"/>
        <v>4465.294797687861</v>
      </c>
      <c r="I14" s="26"/>
      <c r="J14" s="38"/>
      <c r="K14" s="38"/>
      <c r="L14" s="26"/>
    </row>
    <row r="15" spans="1:12" ht="13.5">
      <c r="A15" s="24">
        <v>2</v>
      </c>
      <c r="B15" s="6" t="s">
        <v>14</v>
      </c>
      <c r="C15" s="24">
        <v>12</v>
      </c>
      <c r="D15" s="4" t="s">
        <v>53</v>
      </c>
      <c r="E15" s="16">
        <v>30</v>
      </c>
      <c r="F15" s="16">
        <v>387</v>
      </c>
      <c r="G15" s="16">
        <v>3644170</v>
      </c>
      <c r="H15" s="17">
        <f t="shared" si="0"/>
        <v>9416.459948320413</v>
      </c>
      <c r="I15" s="26"/>
      <c r="J15" s="38"/>
      <c r="K15" s="38"/>
      <c r="L15" s="26"/>
    </row>
    <row r="16" spans="1:12" ht="13.5">
      <c r="A16" s="24">
        <v>2</v>
      </c>
      <c r="B16" s="6" t="s">
        <v>14</v>
      </c>
      <c r="C16" s="24">
        <v>13</v>
      </c>
      <c r="D16" s="4" t="s">
        <v>54</v>
      </c>
      <c r="E16" s="16">
        <v>38</v>
      </c>
      <c r="F16" s="16">
        <v>439</v>
      </c>
      <c r="G16" s="16">
        <v>2457100</v>
      </c>
      <c r="H16" s="17">
        <f t="shared" si="0"/>
        <v>5597.038724373576</v>
      </c>
      <c r="I16" s="26"/>
      <c r="J16" s="38"/>
      <c r="K16" s="38"/>
      <c r="L16" s="26"/>
    </row>
    <row r="17" spans="1:12" ht="13.5">
      <c r="A17" s="24">
        <v>2</v>
      </c>
      <c r="B17" s="6" t="s">
        <v>14</v>
      </c>
      <c r="C17" s="24">
        <v>14</v>
      </c>
      <c r="D17" s="4" t="s">
        <v>55</v>
      </c>
      <c r="E17" s="16">
        <v>30</v>
      </c>
      <c r="F17" s="16">
        <v>449</v>
      </c>
      <c r="G17" s="16">
        <v>2253802</v>
      </c>
      <c r="H17" s="17">
        <f t="shared" si="0"/>
        <v>5019.603563474388</v>
      </c>
      <c r="I17" s="26"/>
      <c r="J17" s="38"/>
      <c r="K17" s="38"/>
      <c r="L17" s="26"/>
    </row>
    <row r="18" spans="1:12" ht="13.5">
      <c r="A18" s="24">
        <v>2</v>
      </c>
      <c r="B18" s="6" t="s">
        <v>14</v>
      </c>
      <c r="C18" s="24">
        <v>15</v>
      </c>
      <c r="D18" s="25" t="s">
        <v>56</v>
      </c>
      <c r="E18" s="16">
        <v>20</v>
      </c>
      <c r="F18" s="16">
        <v>337</v>
      </c>
      <c r="G18" s="16">
        <v>2594140</v>
      </c>
      <c r="H18" s="17">
        <f t="shared" si="0"/>
        <v>7697.744807121661</v>
      </c>
      <c r="I18" s="23"/>
      <c r="J18" s="38"/>
      <c r="K18" s="38"/>
      <c r="L18" s="23"/>
    </row>
    <row r="19" spans="1:12" ht="13.5">
      <c r="A19" s="24">
        <v>2</v>
      </c>
      <c r="B19" s="6" t="s">
        <v>14</v>
      </c>
      <c r="C19" s="24">
        <v>16</v>
      </c>
      <c r="D19" s="33" t="s">
        <v>83</v>
      </c>
      <c r="E19" s="16">
        <v>21</v>
      </c>
      <c r="F19" s="16"/>
      <c r="G19" s="16"/>
      <c r="H19" s="17">
        <f t="shared" si="0"/>
        <v>0</v>
      </c>
      <c r="I19" s="23"/>
      <c r="J19" s="38"/>
      <c r="K19" s="40" t="s">
        <v>93</v>
      </c>
      <c r="L19" s="23"/>
    </row>
    <row r="20" spans="1:12" ht="13.5">
      <c r="A20" s="24">
        <v>2</v>
      </c>
      <c r="B20" s="6" t="s">
        <v>14</v>
      </c>
      <c r="C20" s="24">
        <v>17</v>
      </c>
      <c r="D20" s="4" t="s">
        <v>57</v>
      </c>
      <c r="E20" s="16">
        <v>30</v>
      </c>
      <c r="F20" s="16">
        <v>335</v>
      </c>
      <c r="G20" s="16">
        <v>2511820</v>
      </c>
      <c r="H20" s="17">
        <f t="shared" si="0"/>
        <v>7497.9701492537315</v>
      </c>
      <c r="I20" s="23"/>
      <c r="J20" s="38"/>
      <c r="K20" s="38"/>
      <c r="L20" s="23"/>
    </row>
    <row r="21" spans="1:12" ht="13.5">
      <c r="A21" s="24">
        <v>2</v>
      </c>
      <c r="B21" s="6" t="s">
        <v>14</v>
      </c>
      <c r="C21" s="24">
        <v>19</v>
      </c>
      <c r="D21" s="33" t="s">
        <v>78</v>
      </c>
      <c r="E21" s="16">
        <v>10</v>
      </c>
      <c r="F21" s="16"/>
      <c r="G21" s="16"/>
      <c r="H21" s="17">
        <f t="shared" si="0"/>
        <v>0</v>
      </c>
      <c r="I21" s="23"/>
      <c r="J21" s="38"/>
      <c r="K21" s="40" t="s">
        <v>94</v>
      </c>
      <c r="L21" s="23"/>
    </row>
    <row r="22" spans="1:12" ht="13.5">
      <c r="A22" s="24">
        <v>2</v>
      </c>
      <c r="B22" s="6" t="s">
        <v>14</v>
      </c>
      <c r="C22" s="24">
        <v>21</v>
      </c>
      <c r="D22" s="33" t="s">
        <v>80</v>
      </c>
      <c r="E22" s="16">
        <v>40</v>
      </c>
      <c r="F22" s="16"/>
      <c r="G22" s="16"/>
      <c r="H22" s="17">
        <f t="shared" si="0"/>
        <v>0</v>
      </c>
      <c r="I22" s="23"/>
      <c r="J22" s="38"/>
      <c r="K22" s="40" t="s">
        <v>95</v>
      </c>
      <c r="L22" s="23"/>
    </row>
    <row r="23" spans="1:12" ht="13.5">
      <c r="A23" s="24">
        <v>2</v>
      </c>
      <c r="B23" s="6" t="s">
        <v>14</v>
      </c>
      <c r="C23" s="24">
        <v>22</v>
      </c>
      <c r="D23" s="32" t="s">
        <v>81</v>
      </c>
      <c r="E23" s="16">
        <v>30</v>
      </c>
      <c r="F23" s="16"/>
      <c r="G23" s="16"/>
      <c r="H23" s="17">
        <f t="shared" si="0"/>
        <v>0</v>
      </c>
      <c r="I23" s="23"/>
      <c r="J23" s="38"/>
      <c r="K23" s="40" t="s">
        <v>96</v>
      </c>
      <c r="L23" s="23"/>
    </row>
    <row r="24" spans="1:12" ht="13.5">
      <c r="A24" s="24">
        <v>2</v>
      </c>
      <c r="B24" s="6" t="s">
        <v>14</v>
      </c>
      <c r="C24" s="24">
        <v>24</v>
      </c>
      <c r="D24" s="4" t="s">
        <v>58</v>
      </c>
      <c r="E24" s="16">
        <v>27</v>
      </c>
      <c r="F24" s="16">
        <v>293</v>
      </c>
      <c r="G24" s="16">
        <v>1154641</v>
      </c>
      <c r="H24" s="17">
        <f t="shared" si="0"/>
        <v>3940.7542662116043</v>
      </c>
      <c r="I24" s="23"/>
      <c r="J24" s="38"/>
      <c r="K24" s="38"/>
      <c r="L24" s="23"/>
    </row>
    <row r="25" spans="1:12" ht="13.5">
      <c r="A25" s="24">
        <v>2</v>
      </c>
      <c r="B25" s="6" t="s">
        <v>14</v>
      </c>
      <c r="C25" s="24">
        <v>25</v>
      </c>
      <c r="D25" s="32" t="s">
        <v>82</v>
      </c>
      <c r="E25" s="16">
        <v>35</v>
      </c>
      <c r="F25" s="16">
        <v>500</v>
      </c>
      <c r="G25" s="16">
        <v>2868650</v>
      </c>
      <c r="H25" s="17">
        <f t="shared" si="0"/>
        <v>5737.3</v>
      </c>
      <c r="I25" s="23"/>
      <c r="J25" s="38"/>
      <c r="K25" s="38"/>
      <c r="L25" s="23"/>
    </row>
    <row r="26" spans="1:12" ht="13.5">
      <c r="A26" s="24">
        <v>2</v>
      </c>
      <c r="B26" s="6" t="s">
        <v>14</v>
      </c>
      <c r="C26" s="24">
        <v>26</v>
      </c>
      <c r="D26" s="4" t="s">
        <v>59</v>
      </c>
      <c r="E26" s="16">
        <v>20</v>
      </c>
      <c r="F26" s="16">
        <v>260</v>
      </c>
      <c r="G26" s="16">
        <v>2757800</v>
      </c>
      <c r="H26" s="17">
        <f t="shared" si="0"/>
        <v>10606.923076923076</v>
      </c>
      <c r="I26" s="23"/>
      <c r="J26" s="38"/>
      <c r="K26" s="38"/>
      <c r="L26" s="23"/>
    </row>
    <row r="27" spans="1:12" ht="13.5">
      <c r="A27" s="24">
        <v>2</v>
      </c>
      <c r="B27" s="6" t="s">
        <v>14</v>
      </c>
      <c r="C27" s="24">
        <v>27</v>
      </c>
      <c r="D27" s="4" t="s">
        <v>60</v>
      </c>
      <c r="E27" s="16">
        <v>30</v>
      </c>
      <c r="F27" s="16">
        <v>339</v>
      </c>
      <c r="G27" s="16">
        <v>881660</v>
      </c>
      <c r="H27" s="17">
        <f t="shared" si="0"/>
        <v>2600.7669616519174</v>
      </c>
      <c r="I27" s="23"/>
      <c r="J27" s="38"/>
      <c r="K27" s="38"/>
      <c r="L27" s="23"/>
    </row>
    <row r="28" spans="1:12" ht="13.5">
      <c r="A28" s="24">
        <v>2</v>
      </c>
      <c r="B28" s="6" t="s">
        <v>14</v>
      </c>
      <c r="C28" s="24">
        <v>28</v>
      </c>
      <c r="D28" s="4" t="s">
        <v>61</v>
      </c>
      <c r="E28" s="16">
        <v>20</v>
      </c>
      <c r="F28" s="16">
        <v>360</v>
      </c>
      <c r="G28" s="16">
        <v>3175824</v>
      </c>
      <c r="H28" s="17">
        <f t="shared" si="0"/>
        <v>8821.733333333334</v>
      </c>
      <c r="I28" s="23"/>
      <c r="J28" s="38"/>
      <c r="K28" s="38"/>
      <c r="L28" s="23"/>
    </row>
    <row r="29" spans="1:12" ht="13.5">
      <c r="A29" s="24">
        <v>2</v>
      </c>
      <c r="B29" s="6" t="s">
        <v>14</v>
      </c>
      <c r="C29" s="24">
        <v>29</v>
      </c>
      <c r="D29" s="32" t="s">
        <v>62</v>
      </c>
      <c r="E29" s="16">
        <v>40</v>
      </c>
      <c r="F29" s="16">
        <v>533</v>
      </c>
      <c r="G29" s="16">
        <v>2565090</v>
      </c>
      <c r="H29" s="17">
        <f t="shared" si="0"/>
        <v>4812.551594746717</v>
      </c>
      <c r="I29" s="23"/>
      <c r="J29" s="38"/>
      <c r="K29" s="38"/>
      <c r="L29" s="23"/>
    </row>
    <row r="30" spans="1:12" ht="13.5">
      <c r="A30" s="24">
        <v>2</v>
      </c>
      <c r="B30" s="6" t="s">
        <v>14</v>
      </c>
      <c r="C30" s="24">
        <v>30</v>
      </c>
      <c r="D30" s="4" t="s">
        <v>63</v>
      </c>
      <c r="E30" s="16">
        <v>20</v>
      </c>
      <c r="F30" s="16">
        <v>270</v>
      </c>
      <c r="G30" s="16">
        <v>5870000</v>
      </c>
      <c r="H30" s="17">
        <f t="shared" si="0"/>
        <v>21740.74074074074</v>
      </c>
      <c r="I30" s="23"/>
      <c r="J30" s="38"/>
      <c r="K30" s="38"/>
      <c r="L30" s="23"/>
    </row>
    <row r="31" spans="1:12" ht="13.5">
      <c r="A31" s="24">
        <v>2</v>
      </c>
      <c r="B31" s="6" t="s">
        <v>14</v>
      </c>
      <c r="C31" s="24">
        <v>31</v>
      </c>
      <c r="D31" s="30" t="s">
        <v>1</v>
      </c>
      <c r="E31" s="16">
        <v>20</v>
      </c>
      <c r="F31" s="16">
        <v>262</v>
      </c>
      <c r="G31" s="16">
        <v>2100485</v>
      </c>
      <c r="H31" s="17">
        <f t="shared" si="0"/>
        <v>8017.118320610687</v>
      </c>
      <c r="I31" s="23"/>
      <c r="J31" s="38"/>
      <c r="K31" s="38"/>
      <c r="L31" s="23"/>
    </row>
    <row r="32" spans="1:12" ht="13.5">
      <c r="A32" s="24">
        <v>2</v>
      </c>
      <c r="B32" s="6" t="s">
        <v>14</v>
      </c>
      <c r="C32" s="24">
        <v>32</v>
      </c>
      <c r="D32" s="30" t="s">
        <v>17</v>
      </c>
      <c r="E32" s="16">
        <v>20</v>
      </c>
      <c r="F32" s="16">
        <v>186</v>
      </c>
      <c r="G32" s="16">
        <v>1465000</v>
      </c>
      <c r="H32" s="17">
        <f t="shared" si="0"/>
        <v>7876.344086021505</v>
      </c>
      <c r="I32" s="23"/>
      <c r="J32" s="38"/>
      <c r="K32" s="38"/>
      <c r="L32" s="23"/>
    </row>
    <row r="33" spans="1:12" ht="13.5">
      <c r="A33" s="24">
        <v>2</v>
      </c>
      <c r="B33" s="6" t="s">
        <v>14</v>
      </c>
      <c r="C33" s="24">
        <v>33</v>
      </c>
      <c r="D33" s="30" t="s">
        <v>64</v>
      </c>
      <c r="E33" s="16">
        <v>20</v>
      </c>
      <c r="F33" s="16">
        <v>261</v>
      </c>
      <c r="G33" s="16">
        <v>1239540</v>
      </c>
      <c r="H33" s="17">
        <f t="shared" si="0"/>
        <v>4749.19540229885</v>
      </c>
      <c r="I33" s="23"/>
      <c r="J33" s="38"/>
      <c r="K33" s="38"/>
      <c r="L33" s="23"/>
    </row>
    <row r="34" spans="5:8" ht="13.5">
      <c r="E34" s="72">
        <f>SUM(E4:E33)</f>
        <v>721</v>
      </c>
      <c r="F34" s="72">
        <f>SUM(F4:F33)</f>
        <v>7919</v>
      </c>
      <c r="G34" s="72">
        <f>SUM(G4:G33)</f>
        <v>58020070</v>
      </c>
      <c r="H34" s="73">
        <f>IF(AND(F34&gt;0,G34&gt;0),G34/F34,0)</f>
        <v>7326.691501452204</v>
      </c>
    </row>
    <row r="36" ht="13.5">
      <c r="D36" s="34"/>
    </row>
  </sheetData>
  <sheetProtection/>
  <mergeCells count="6">
    <mergeCell ref="L2:L3"/>
    <mergeCell ref="A2:B3"/>
    <mergeCell ref="C2:D3"/>
    <mergeCell ref="E2:H2"/>
    <mergeCell ref="I2:I3"/>
    <mergeCell ref="J2:K2"/>
  </mergeCells>
  <dataValidations count="1">
    <dataValidation allowBlank="1" showInputMessage="1" showErrorMessage="1" sqref="D36"/>
  </dataValidations>
  <printOptions/>
  <pageMargins left="0.7" right="0.7" top="0.75" bottom="0.75" header="0.3" footer="0.3"/>
  <pageSetup horizontalDpi="600" verticalDpi="600" orientation="portrait" paperSize="9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2:L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7" bestFit="1" customWidth="1"/>
    <col min="2" max="2" width="11.00390625" style="8" bestFit="1" customWidth="1"/>
    <col min="3" max="3" width="4.50390625" style="8" bestFit="1" customWidth="1"/>
    <col min="4" max="4" width="50.625" style="9" customWidth="1"/>
    <col min="5" max="5" width="6.625" style="10" customWidth="1"/>
    <col min="6" max="6" width="12.625" style="10" customWidth="1"/>
    <col min="7" max="8" width="16.625" style="10" customWidth="1"/>
    <col min="9" max="9" width="6.625" style="10" customWidth="1"/>
    <col min="10" max="11" width="12.625" style="10" customWidth="1"/>
    <col min="12" max="12" width="6.625" style="10" customWidth="1"/>
    <col min="13" max="16384" width="9.00390625" style="7" customWidth="1"/>
  </cols>
  <sheetData>
    <row r="1" ht="13.5" customHeight="1"/>
    <row r="2" spans="1:12" ht="13.5" customHeight="1">
      <c r="A2" s="97" t="s">
        <v>19</v>
      </c>
      <c r="B2" s="98"/>
      <c r="C2" s="117" t="s">
        <v>20</v>
      </c>
      <c r="D2" s="98"/>
      <c r="E2" s="118" t="s">
        <v>21</v>
      </c>
      <c r="F2" s="119"/>
      <c r="G2" s="119"/>
      <c r="H2" s="120"/>
      <c r="I2" s="95" t="s">
        <v>22</v>
      </c>
      <c r="J2" s="103" t="s">
        <v>23</v>
      </c>
      <c r="K2" s="104"/>
      <c r="L2" s="95" t="s">
        <v>24</v>
      </c>
    </row>
    <row r="3" spans="1:12" s="15" customFormat="1" ht="15" customHeight="1">
      <c r="A3" s="99"/>
      <c r="B3" s="100"/>
      <c r="C3" s="99"/>
      <c r="D3" s="100"/>
      <c r="E3" s="13" t="s">
        <v>25</v>
      </c>
      <c r="F3" s="13" t="s">
        <v>26</v>
      </c>
      <c r="G3" s="13" t="s">
        <v>27</v>
      </c>
      <c r="H3" s="13" t="s">
        <v>28</v>
      </c>
      <c r="I3" s="96"/>
      <c r="J3" s="11" t="s">
        <v>29</v>
      </c>
      <c r="K3" s="11" t="s">
        <v>30</v>
      </c>
      <c r="L3" s="96"/>
    </row>
    <row r="4" spans="1:12" ht="15" customHeight="1">
      <c r="A4" s="24">
        <v>2</v>
      </c>
      <c r="B4" s="6" t="s">
        <v>14</v>
      </c>
      <c r="C4" s="6">
        <v>1</v>
      </c>
      <c r="D4" s="25" t="s">
        <v>65</v>
      </c>
      <c r="E4" s="16">
        <v>30</v>
      </c>
      <c r="F4" s="16">
        <v>310</v>
      </c>
      <c r="G4" s="16">
        <v>1606652</v>
      </c>
      <c r="H4" s="17">
        <f>IF(AND(F4&gt;0,G4&gt;0),G4/F4,0)</f>
        <v>5182.748387096774</v>
      </c>
      <c r="I4" s="26"/>
      <c r="J4" s="38"/>
      <c r="K4" s="38"/>
      <c r="L4" s="26"/>
    </row>
    <row r="5" spans="1:12" ht="15" customHeight="1">
      <c r="A5" s="24">
        <v>2</v>
      </c>
      <c r="B5" s="6" t="s">
        <v>14</v>
      </c>
      <c r="C5" s="6">
        <v>2</v>
      </c>
      <c r="D5" s="25" t="s">
        <v>66</v>
      </c>
      <c r="E5" s="16">
        <v>30</v>
      </c>
      <c r="F5" s="16">
        <v>195</v>
      </c>
      <c r="G5" s="16">
        <v>1038166</v>
      </c>
      <c r="H5" s="17">
        <f>IF(AND(F5&gt;0,G5&gt;0),G5/F5,0)</f>
        <v>5323.928205128205</v>
      </c>
      <c r="I5" s="26"/>
      <c r="J5" s="38"/>
      <c r="K5" s="38"/>
      <c r="L5" s="26"/>
    </row>
    <row r="6" spans="5:8" ht="15" customHeight="1">
      <c r="E6" s="10">
        <f>SUM(E4:E5)</f>
        <v>60</v>
      </c>
      <c r="F6" s="10">
        <f>SUM(F4:F5)</f>
        <v>505</v>
      </c>
      <c r="G6" s="10">
        <f>SUM(G4:G5)</f>
        <v>2644818</v>
      </c>
      <c r="H6" s="20">
        <f>IF(AND(F6&gt;0,G6&gt;0),G6/F6,0)</f>
        <v>5237.263366336633</v>
      </c>
    </row>
    <row r="7" ht="15" customHeight="1"/>
    <row r="8" ht="15" customHeight="1"/>
    <row r="9" ht="15" customHeight="1"/>
    <row r="10" ht="15" customHeight="1"/>
  </sheetData>
  <sheetProtection/>
  <mergeCells count="6">
    <mergeCell ref="L2:L3"/>
    <mergeCell ref="A2:B3"/>
    <mergeCell ref="C2:D3"/>
    <mergeCell ref="E2:H2"/>
    <mergeCell ref="I2:I3"/>
    <mergeCell ref="J2:K2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精神保福祉班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青森県障害福祉課</dc:creator>
  <cp:keywords/>
  <dc:description/>
  <cp:lastModifiedBy>青森県</cp:lastModifiedBy>
  <cp:lastPrinted>2009-07-30T05:14:18Z</cp:lastPrinted>
  <dcterms:created xsi:type="dcterms:W3CDTF">2003-05-02T00:48:07Z</dcterms:created>
  <dcterms:modified xsi:type="dcterms:W3CDTF">2009-09-16T05:03:38Z</dcterms:modified>
  <cp:category/>
  <cp:version/>
  <cp:contentType/>
  <cp:contentStatus/>
</cp:coreProperties>
</file>