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人口動態総覧（４－１）" sheetId="1" r:id="rId1"/>
    <sheet name="人口動態総覧（４－２）" sheetId="2" r:id="rId2"/>
    <sheet name="人口動態総覧（４－３）" sheetId="3" r:id="rId3"/>
    <sheet name="人口動態総覧（４－４）" sheetId="4" r:id="rId4"/>
  </sheets>
  <definedNames/>
  <calcPr fullCalcOnLoad="1"/>
</workbook>
</file>

<file path=xl/sharedStrings.xml><?xml version="1.0" encoding="utf-8"?>
<sst xmlns="http://schemas.openxmlformats.org/spreadsheetml/2006/main" count="256" uniqueCount="103">
  <si>
    <t>符号</t>
  </si>
  <si>
    <t>率</t>
  </si>
  <si>
    <t>男</t>
  </si>
  <si>
    <t>女</t>
  </si>
  <si>
    <t>2,500g未満の出生（再掲）</t>
  </si>
  <si>
    <t>平成14年10月1日　現在推計人口</t>
  </si>
  <si>
    <t>青森県平成14年</t>
  </si>
  <si>
    <t>　　　　 平成13年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</si>
  <si>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</si>
  <si>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</si>
  <si>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</si>
  <si>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</si>
  <si>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</si>
  <si>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</si>
  <si>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</si>
  <si>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</si>
  <si>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</si>
  <si>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</si>
  <si>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三厩村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</si>
  <si>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</si>
  <si>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</si>
  <si>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</si>
  <si>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</si>
  <si>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</si>
  <si>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</si>
  <si>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</si>
  <si>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</si>
  <si>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</si>
  <si>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</si>
  <si>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</si>
  <si>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</si>
  <si>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</si>
  <si>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</si>
  <si>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</si>
  <si>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</si>
  <si>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</si>
  <si>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</si>
  <si>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</si>
  <si>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</si>
  <si>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</si>
  <si>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</si>
  <si>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</si>
  <si>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</si>
  <si>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</si>
  <si>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</si>
  <si>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青森県　（０２）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</si>
  <si>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</si>
  <si>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</si>
  <si>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</si>
  <si>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</si>
  <si>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</si>
  <si>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</si>
  <si>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</si>
  <si>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</si>
  <si>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</si>
  <si>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</si>
  <si>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</si>
  <si>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</si>
  <si>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</si>
  <si>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</si>
  <si>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</si>
  <si>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</si>
  <si>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</si>
  <si>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</si>
  <si>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</si>
  <si>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</si>
  <si>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</si>
  <si>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</si>
  <si>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</si>
  <si>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</si>
  <si>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</si>
  <si>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</si>
  <si>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</si>
  <si>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</si>
  <si>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</si>
  <si>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</si>
  <si>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</si>
  <si>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</si>
  <si>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</si>
  <si>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早期新生児死亡</t>
  </si>
  <si>
    <t>県・医療圏（保健所）・市町村別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</si>
  <si>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</si>
  <si>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</si>
  <si>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</si>
  <si>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</si>
  <si>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</si>
  <si>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</si>
  <si>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</si>
  <si>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</si>
  <si>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</si>
  <si>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</si>
  <si>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</si>
  <si>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</si>
  <si>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</si>
  <si>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</si>
  <si>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</si>
  <si>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</si>
  <si>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蓬田村</t>
  </si>
  <si>
    <t>平舘村</t>
  </si>
  <si>
    <t>人口動態総覧、保健医療圏（保健所）・市町村別　（４－１）</t>
  </si>
  <si>
    <t>人口動態総覧、保健医療圏（保健所）・市町村別　（４－2）</t>
  </si>
  <si>
    <t>人口動態総覧、保健医療圏（保健所）・市町村別　（４－３）</t>
  </si>
  <si>
    <t>人口動態総覧、保健医療圏（保健所）・市町村別　（４－４）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</si>
</sst>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8" fontId="0" fillId="0" borderId="9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20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9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/>
    </xf>
    <xf numFmtId="178" fontId="0" fillId="0" borderId="28" xfId="0" applyNumberFormat="1" applyBorder="1" applyAlignment="1">
      <alignment/>
    </xf>
    <xf numFmtId="179" fontId="0" fillId="0" borderId="24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1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0" xfId="0" applyNumberFormat="1" applyBorder="1" applyAlignment="1">
      <alignment/>
    </xf>
    <xf numFmtId="182" fontId="0" fillId="0" borderId="19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34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10" xfId="0" applyBorder="1" applyAlignment="1">
      <alignment horizontal="distributed"/>
    </xf>
    <xf numFmtId="176" fontId="0" fillId="0" borderId="2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3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47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0" fontId="0" fillId="0" borderId="2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8" xfId="0" applyBorder="1" applyAlignment="1">
      <alignment horizontal="distributed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3" max="3" width="8.625" style="0" customWidth="1"/>
    <col min="5" max="5" width="6.75390625" style="0" customWidth="1"/>
  </cols>
  <sheetData>
    <row r="1" ht="13.5">
      <c r="A1" t="s">
        <v>99</v>
      </c>
    </row>
    <row r="2" ht="14.25" thickBot="1"/>
    <row r="3" spans="1:21" ht="16.5" customHeight="1">
      <c r="A3" s="99" t="s">
        <v>0</v>
      </c>
      <c r="B3" s="102" t="s">
        <v>80</v>
      </c>
      <c r="C3" s="102"/>
      <c r="D3" s="102" t="s">
        <v>5</v>
      </c>
      <c r="E3" s="102"/>
      <c r="F3" s="88" t="s">
        <v>82</v>
      </c>
      <c r="G3" s="88"/>
      <c r="H3" s="88"/>
      <c r="I3" s="88"/>
      <c r="J3" s="88"/>
      <c r="K3" s="88"/>
      <c r="L3" s="89" t="s">
        <v>83</v>
      </c>
      <c r="M3" s="90"/>
      <c r="N3" s="90"/>
      <c r="O3" s="90"/>
      <c r="P3" s="89" t="s">
        <v>84</v>
      </c>
      <c r="Q3" s="91"/>
      <c r="R3" s="90" t="s">
        <v>85</v>
      </c>
      <c r="S3" s="90"/>
      <c r="T3" s="90"/>
      <c r="U3" s="108"/>
    </row>
    <row r="4" spans="1:21" ht="16.5" customHeight="1">
      <c r="A4" s="100"/>
      <c r="B4" s="103"/>
      <c r="C4" s="103"/>
      <c r="D4" s="103"/>
      <c r="E4" s="103"/>
      <c r="F4" s="85" t="s">
        <v>91</v>
      </c>
      <c r="G4" s="82" t="s">
        <v>1</v>
      </c>
      <c r="H4" s="85" t="s">
        <v>2</v>
      </c>
      <c r="I4" s="82" t="s">
        <v>3</v>
      </c>
      <c r="J4" s="92" t="s">
        <v>4</v>
      </c>
      <c r="K4" s="93"/>
      <c r="L4" s="85" t="s">
        <v>91</v>
      </c>
      <c r="M4" s="82" t="s">
        <v>1</v>
      </c>
      <c r="N4" s="105" t="s">
        <v>2</v>
      </c>
      <c r="O4" s="82" t="s">
        <v>3</v>
      </c>
      <c r="P4" s="85" t="s">
        <v>91</v>
      </c>
      <c r="Q4" s="82" t="s">
        <v>1</v>
      </c>
      <c r="R4" s="85" t="s">
        <v>91</v>
      </c>
      <c r="S4" s="82" t="s">
        <v>1</v>
      </c>
      <c r="T4" s="85" t="s">
        <v>2</v>
      </c>
      <c r="U4" s="96" t="s">
        <v>3</v>
      </c>
    </row>
    <row r="5" spans="1:21" ht="16.5" customHeight="1">
      <c r="A5" s="100"/>
      <c r="B5" s="103"/>
      <c r="C5" s="103"/>
      <c r="D5" s="103"/>
      <c r="E5" s="103"/>
      <c r="F5" s="86"/>
      <c r="G5" s="83"/>
      <c r="H5" s="86"/>
      <c r="I5" s="83"/>
      <c r="J5" s="94"/>
      <c r="K5" s="95"/>
      <c r="L5" s="86"/>
      <c r="M5" s="83"/>
      <c r="N5" s="106"/>
      <c r="O5" s="83"/>
      <c r="P5" s="86"/>
      <c r="Q5" s="83"/>
      <c r="R5" s="86"/>
      <c r="S5" s="83"/>
      <c r="T5" s="86"/>
      <c r="U5" s="97"/>
    </row>
    <row r="6" spans="1:21" ht="16.5" customHeight="1">
      <c r="A6" s="101"/>
      <c r="B6" s="104"/>
      <c r="C6" s="104"/>
      <c r="D6" s="104"/>
      <c r="E6" s="104"/>
      <c r="F6" s="87"/>
      <c r="G6" s="84"/>
      <c r="H6" s="87"/>
      <c r="I6" s="84"/>
      <c r="J6" s="2" t="s">
        <v>91</v>
      </c>
      <c r="K6" s="3" t="s">
        <v>92</v>
      </c>
      <c r="L6" s="87"/>
      <c r="M6" s="84"/>
      <c r="N6" s="107"/>
      <c r="O6" s="84"/>
      <c r="P6" s="87"/>
      <c r="Q6" s="84"/>
      <c r="R6" s="87"/>
      <c r="S6" s="84"/>
      <c r="T6" s="87"/>
      <c r="U6" s="98"/>
    </row>
    <row r="7" spans="1:21" ht="16.5" customHeight="1">
      <c r="A7" s="127" t="s">
        <v>45</v>
      </c>
      <c r="B7" s="123" t="s">
        <v>6</v>
      </c>
      <c r="C7" s="124"/>
      <c r="D7" s="117">
        <f>SUM(D9:E14)</f>
        <v>1467788</v>
      </c>
      <c r="E7" s="118"/>
      <c r="F7" s="20">
        <f>SUM(H7:I7)</f>
        <v>12434</v>
      </c>
      <c r="G7" s="17">
        <f>F7/D7*1000</f>
        <v>8.471250616574055</v>
      </c>
      <c r="H7" s="20">
        <f>SUM(H9:H14)</f>
        <v>6430</v>
      </c>
      <c r="I7" s="28">
        <f>SUM(I9:I14)</f>
        <v>6004</v>
      </c>
      <c r="J7" s="32">
        <f>SUM(J9:J14)</f>
        <v>1068</v>
      </c>
      <c r="K7" s="21">
        <f>J7/F7*100</f>
        <v>8.589351777384591</v>
      </c>
      <c r="L7" s="16">
        <f>SUM(L9:L14)</f>
        <v>13446</v>
      </c>
      <c r="M7" s="21">
        <f>L7/D7*1000</f>
        <v>9.160723483227823</v>
      </c>
      <c r="N7" s="16">
        <f>SUM(N9:N14)</f>
        <v>7349</v>
      </c>
      <c r="O7" s="28">
        <f>SUM(O9:O14)</f>
        <v>6097</v>
      </c>
      <c r="P7" s="16">
        <f>SUM(P9:P14)</f>
        <v>-1012</v>
      </c>
      <c r="Q7" s="21">
        <f>P7/D7*1000</f>
        <v>-0.6894728666537674</v>
      </c>
      <c r="R7" s="20">
        <f>SUM(R9:R14)</f>
        <v>46</v>
      </c>
      <c r="S7" s="21">
        <f>R7/F7*1000</f>
        <v>3.6995335370757596</v>
      </c>
      <c r="T7" s="20">
        <f>SUM(T9:T14)</f>
        <v>23</v>
      </c>
      <c r="U7" s="38">
        <f>SUM(U9:U14)</f>
        <v>23</v>
      </c>
    </row>
    <row r="8" spans="1:21" ht="16.5" customHeight="1">
      <c r="A8" s="128"/>
      <c r="B8" s="125" t="s">
        <v>7</v>
      </c>
      <c r="C8" s="126"/>
      <c r="D8" s="115">
        <v>1472633</v>
      </c>
      <c r="E8" s="116"/>
      <c r="F8" s="24">
        <v>12889</v>
      </c>
      <c r="G8" s="19">
        <v>8.8</v>
      </c>
      <c r="H8" s="24">
        <v>6560</v>
      </c>
      <c r="I8" s="29">
        <v>6329</v>
      </c>
      <c r="J8" s="33">
        <v>1079</v>
      </c>
      <c r="K8" s="25">
        <v>8.4</v>
      </c>
      <c r="L8" s="18">
        <v>13281</v>
      </c>
      <c r="M8" s="25">
        <v>9</v>
      </c>
      <c r="N8" s="18">
        <v>7333</v>
      </c>
      <c r="O8" s="29">
        <v>5948</v>
      </c>
      <c r="P8" s="18">
        <v>-392</v>
      </c>
      <c r="Q8" s="25">
        <v>-0.3</v>
      </c>
      <c r="R8" s="24">
        <v>48</v>
      </c>
      <c r="S8" s="25">
        <v>3.7</v>
      </c>
      <c r="T8" s="24">
        <v>24</v>
      </c>
      <c r="U8" s="42">
        <v>24</v>
      </c>
    </row>
    <row r="9" spans="1:21" ht="16.5" customHeight="1">
      <c r="A9" s="1" t="s">
        <v>8</v>
      </c>
      <c r="B9" s="6"/>
      <c r="C9" s="13"/>
      <c r="D9" s="117">
        <f>SUM(D22:E35)</f>
        <v>344330</v>
      </c>
      <c r="E9" s="118"/>
      <c r="F9" s="20">
        <f aca="true" t="shared" si="0" ref="F9:F14">SUM(H9:I9)</f>
        <v>2620</v>
      </c>
      <c r="G9" s="21">
        <f aca="true" t="shared" si="1" ref="G9:G48">F9/D9*1000</f>
        <v>7.608979757790492</v>
      </c>
      <c r="H9" s="20">
        <f>SUM(H22:H35)</f>
        <v>1374</v>
      </c>
      <c r="I9" s="28">
        <f>SUM(I22:I35)</f>
        <v>1246</v>
      </c>
      <c r="J9" s="32">
        <f>SUM(J22:J35)</f>
        <v>251</v>
      </c>
      <c r="K9" s="21">
        <f>J9/F9*100</f>
        <v>9.580152671755725</v>
      </c>
      <c r="L9" s="16">
        <f aca="true" t="shared" si="2" ref="L9:L14">SUM(N9:O9)</f>
        <v>3535</v>
      </c>
      <c r="M9" s="21">
        <f aca="true" t="shared" si="3" ref="M9:M48">L9/D9*1000</f>
        <v>10.266314291522667</v>
      </c>
      <c r="N9" s="16">
        <f>SUM(N22:N35)</f>
        <v>1872</v>
      </c>
      <c r="O9" s="28">
        <f>SUM(O22:O35)</f>
        <v>1663</v>
      </c>
      <c r="P9" s="4">
        <f>SUM(P22:P35)</f>
        <v>-915</v>
      </c>
      <c r="Q9" s="23">
        <f aca="true" t="shared" si="4" ref="Q9:Q48">P9/D9*1000</f>
        <v>-2.6573345337321754</v>
      </c>
      <c r="R9" s="22">
        <f aca="true" t="shared" si="5" ref="R9:R14">SUM(T9:U9)</f>
        <v>9</v>
      </c>
      <c r="S9" s="23">
        <f aca="true" t="shared" si="6" ref="S9:S48">R9/F9*1000</f>
        <v>3.4351145038167936</v>
      </c>
      <c r="T9" s="22">
        <f>SUM(T22:T35)</f>
        <v>4</v>
      </c>
      <c r="U9" s="39">
        <f>SUM(U22:U35)</f>
        <v>5</v>
      </c>
    </row>
    <row r="10" spans="1:21" ht="16.5" customHeight="1">
      <c r="A10" s="1" t="s">
        <v>9</v>
      </c>
      <c r="B10" s="6"/>
      <c r="C10" s="14"/>
      <c r="D10" s="113">
        <f>SUM(D36:E48)</f>
        <v>354820</v>
      </c>
      <c r="E10" s="114"/>
      <c r="F10" s="22">
        <f t="shared" si="0"/>
        <v>3180</v>
      </c>
      <c r="G10" s="23">
        <f t="shared" si="1"/>
        <v>8.962290738966237</v>
      </c>
      <c r="H10" s="22">
        <f>SUM(H36:H48)</f>
        <v>1627</v>
      </c>
      <c r="I10" s="30">
        <f>SUM(I36:I48)</f>
        <v>1553</v>
      </c>
      <c r="J10" s="34">
        <f>SUM(J36:J48)</f>
        <v>261</v>
      </c>
      <c r="K10" s="23">
        <f aca="true" t="shared" si="7" ref="K10:K48">J10/F10*100</f>
        <v>8.20754716981132</v>
      </c>
      <c r="L10" s="36">
        <f t="shared" si="2"/>
        <v>2955</v>
      </c>
      <c r="M10" s="23">
        <f t="shared" si="3"/>
        <v>8.32816639422806</v>
      </c>
      <c r="N10" s="36">
        <f>SUM(N36:N48)</f>
        <v>1638</v>
      </c>
      <c r="O10" s="30">
        <f>SUM(O36:O48)</f>
        <v>1317</v>
      </c>
      <c r="P10" s="4">
        <f>SUM(P36:P48)</f>
        <v>225</v>
      </c>
      <c r="Q10" s="23">
        <f t="shared" si="4"/>
        <v>0.6341243447381771</v>
      </c>
      <c r="R10" s="22">
        <f t="shared" si="5"/>
        <v>14</v>
      </c>
      <c r="S10" s="23">
        <f t="shared" si="6"/>
        <v>4.40251572327044</v>
      </c>
      <c r="T10" s="22">
        <f>SUM(T36:T48)</f>
        <v>6</v>
      </c>
      <c r="U10" s="39">
        <f>SUM(U36:U48)</f>
        <v>8</v>
      </c>
    </row>
    <row r="11" spans="1:21" ht="16.5" customHeight="1">
      <c r="A11" s="1" t="s">
        <v>10</v>
      </c>
      <c r="B11" s="6"/>
      <c r="C11" s="14"/>
      <c r="D11" s="113">
        <f>SUM(D15:E21)</f>
        <v>327707</v>
      </c>
      <c r="E11" s="114"/>
      <c r="F11" s="22">
        <f t="shared" si="0"/>
        <v>2831</v>
      </c>
      <c r="G11" s="23">
        <f t="shared" si="1"/>
        <v>8.638814550803003</v>
      </c>
      <c r="H11" s="22">
        <f>SUM(H15:H21)</f>
        <v>1499</v>
      </c>
      <c r="I11" s="30">
        <f>SUM(I15:I21)</f>
        <v>1332</v>
      </c>
      <c r="J11" s="34">
        <f>SUM(J15:J21)</f>
        <v>247</v>
      </c>
      <c r="K11" s="23">
        <f t="shared" si="7"/>
        <v>8.724832214765101</v>
      </c>
      <c r="L11" s="36">
        <f t="shared" si="2"/>
        <v>2789</v>
      </c>
      <c r="M11" s="23">
        <f t="shared" si="3"/>
        <v>8.510651283005856</v>
      </c>
      <c r="N11" s="36">
        <f>SUM(N15:N21)</f>
        <v>1527</v>
      </c>
      <c r="O11" s="30">
        <f>SUM(O15:O21)</f>
        <v>1262</v>
      </c>
      <c r="P11" s="4">
        <f>SUM(P15:P21)</f>
        <v>42</v>
      </c>
      <c r="Q11" s="23">
        <f t="shared" si="4"/>
        <v>0.12816326779714804</v>
      </c>
      <c r="R11" s="22">
        <f t="shared" si="5"/>
        <v>15</v>
      </c>
      <c r="S11" s="23">
        <f t="shared" si="6"/>
        <v>5.298481102084069</v>
      </c>
      <c r="T11" s="22">
        <f>SUM(T15:T21)</f>
        <v>10</v>
      </c>
      <c r="U11" s="39">
        <f>SUM(U15:U21)</f>
        <v>5</v>
      </c>
    </row>
    <row r="12" spans="1:21" ht="16.5" customHeight="1">
      <c r="A12" s="1" t="s">
        <v>11</v>
      </c>
      <c r="B12" s="6"/>
      <c r="C12" s="14"/>
      <c r="D12" s="113">
        <f>SUM('人口動態総覧（４－２）'!D7:E20)</f>
        <v>158670</v>
      </c>
      <c r="E12" s="114"/>
      <c r="F12" s="22">
        <f t="shared" si="0"/>
        <v>1217</v>
      </c>
      <c r="G12" s="23">
        <f t="shared" si="1"/>
        <v>7.670006932627466</v>
      </c>
      <c r="H12" s="22">
        <f>SUM('人口動態総覧（４－２）'!H7:H20)</f>
        <v>617</v>
      </c>
      <c r="I12" s="30">
        <f>SUM('人口動態総覧（４－２）'!I7:I20)</f>
        <v>600</v>
      </c>
      <c r="J12" s="34">
        <f>SUM('人口動態総覧（４－２）'!J7:J20)</f>
        <v>95</v>
      </c>
      <c r="K12" s="23">
        <f t="shared" si="7"/>
        <v>7.806080525883321</v>
      </c>
      <c r="L12" s="36">
        <f t="shared" si="2"/>
        <v>1627</v>
      </c>
      <c r="M12" s="23">
        <f t="shared" si="3"/>
        <v>10.253986260792841</v>
      </c>
      <c r="N12" s="36">
        <f>SUM('人口動態総覧（４－２）'!N7:N20)</f>
        <v>927</v>
      </c>
      <c r="O12" s="30">
        <f>SUM('人口動態総覧（４－２）'!O7:O20)</f>
        <v>700</v>
      </c>
      <c r="P12" s="4">
        <f>SUM('人口動態総覧（４－２）'!P7:P20)</f>
        <v>-410</v>
      </c>
      <c r="Q12" s="23">
        <f t="shared" si="4"/>
        <v>-2.5839793281653747</v>
      </c>
      <c r="R12" s="22">
        <f t="shared" si="5"/>
        <v>2</v>
      </c>
      <c r="S12" s="23">
        <f t="shared" si="6"/>
        <v>1.6433853738701725</v>
      </c>
      <c r="T12" s="22">
        <f>SUM('人口動態総覧（４－２）'!T7:T20)</f>
        <v>1</v>
      </c>
      <c r="U12" s="39">
        <f>SUM('人口動態総覧（４－２）'!U7:U20)</f>
        <v>1</v>
      </c>
    </row>
    <row r="13" spans="1:21" ht="16.5" customHeight="1">
      <c r="A13" s="1" t="s">
        <v>12</v>
      </c>
      <c r="B13" s="6"/>
      <c r="C13" s="14"/>
      <c r="D13" s="113">
        <f>SUM('人口動態総覧（４－２）'!D21:E31)</f>
        <v>195678</v>
      </c>
      <c r="E13" s="114"/>
      <c r="F13" s="22">
        <f t="shared" si="0"/>
        <v>1794</v>
      </c>
      <c r="G13" s="23">
        <f t="shared" si="1"/>
        <v>9.168123141078711</v>
      </c>
      <c r="H13" s="22">
        <f>SUM('人口動態総覧（４－２）'!H21:H31)</f>
        <v>911</v>
      </c>
      <c r="I13" s="30">
        <f>SUM('人口動態総覧（４－２）'!I21:I31)</f>
        <v>883</v>
      </c>
      <c r="J13" s="34">
        <f>SUM('人口動態総覧（４－２）'!J21:J31)</f>
        <v>146</v>
      </c>
      <c r="K13" s="23">
        <f t="shared" si="7"/>
        <v>8.138238573021182</v>
      </c>
      <c r="L13" s="36">
        <f t="shared" si="2"/>
        <v>1657</v>
      </c>
      <c r="M13" s="23">
        <f t="shared" si="3"/>
        <v>8.46799333599076</v>
      </c>
      <c r="N13" s="36">
        <f>SUM('人口動態総覧（４－２）'!N21:N31)</f>
        <v>914</v>
      </c>
      <c r="O13" s="30">
        <f>SUM('人口動態総覧（４－２）'!O21:O31)</f>
        <v>743</v>
      </c>
      <c r="P13" s="4">
        <f>SUM('人口動態総覧（４－２）'!P21:P31)</f>
        <v>137</v>
      </c>
      <c r="Q13" s="23">
        <f t="shared" si="4"/>
        <v>0.7001298050879506</v>
      </c>
      <c r="R13" s="22">
        <f t="shared" si="5"/>
        <v>2</v>
      </c>
      <c r="S13" s="23">
        <f t="shared" si="6"/>
        <v>1.1148272017837235</v>
      </c>
      <c r="T13" s="22">
        <f>SUM('人口動態総覧（４－２）'!T21:T31)</f>
        <v>1</v>
      </c>
      <c r="U13" s="39">
        <f>SUM('人口動態総覧（４－２）'!U21:U31)</f>
        <v>1</v>
      </c>
    </row>
    <row r="14" spans="1:21" ht="16.5" customHeight="1">
      <c r="A14" s="1" t="s">
        <v>13</v>
      </c>
      <c r="B14" s="6"/>
      <c r="C14" s="15"/>
      <c r="D14" s="115">
        <f>SUM('人口動態総覧（４－２）'!D32:E39)</f>
        <v>86583</v>
      </c>
      <c r="E14" s="116"/>
      <c r="F14" s="24">
        <f t="shared" si="0"/>
        <v>792</v>
      </c>
      <c r="G14" s="25">
        <f t="shared" si="1"/>
        <v>9.147292193617684</v>
      </c>
      <c r="H14" s="24">
        <f>SUM('人口動態総覧（４－２）'!H32:H39)</f>
        <v>402</v>
      </c>
      <c r="I14" s="29">
        <f>SUM('人口動態総覧（４－２）'!I32:I39)</f>
        <v>390</v>
      </c>
      <c r="J14" s="33">
        <f>SUM('人口動態総覧（４－２）'!J32:J39)</f>
        <v>68</v>
      </c>
      <c r="K14" s="25">
        <f t="shared" si="7"/>
        <v>8.585858585858585</v>
      </c>
      <c r="L14" s="18">
        <f t="shared" si="2"/>
        <v>883</v>
      </c>
      <c r="M14" s="25">
        <f t="shared" si="3"/>
        <v>10.198306826975273</v>
      </c>
      <c r="N14" s="18">
        <f>SUM('人口動態総覧（４－２）'!N32:N39)</f>
        <v>471</v>
      </c>
      <c r="O14" s="29">
        <f>SUM('人口動態総覧（４－２）'!O32:O39)</f>
        <v>412</v>
      </c>
      <c r="P14" s="18">
        <f>SUM('人口動態総覧（４－２）'!P32:P39)</f>
        <v>-91</v>
      </c>
      <c r="Q14" s="25">
        <f t="shared" si="4"/>
        <v>-1.0510146333575876</v>
      </c>
      <c r="R14" s="24">
        <f t="shared" si="5"/>
        <v>4</v>
      </c>
      <c r="S14" s="25">
        <f t="shared" si="6"/>
        <v>5.050505050505051</v>
      </c>
      <c r="T14" s="24">
        <f>SUM('人口動態総覧（４－２）'!T32:T39)</f>
        <v>1</v>
      </c>
      <c r="U14" s="42">
        <f>SUM('人口動態総覧（４－２）'!U32:U39)</f>
        <v>3</v>
      </c>
    </row>
    <row r="15" spans="1:21" ht="16.5" customHeight="1">
      <c r="A15" s="9">
        <v>201</v>
      </c>
      <c r="B15" s="109" t="s">
        <v>14</v>
      </c>
      <c r="C15" s="110"/>
      <c r="D15" s="117">
        <v>297427</v>
      </c>
      <c r="E15" s="118"/>
      <c r="F15" s="20">
        <f>SUM(H15:I15)</f>
        <v>2649</v>
      </c>
      <c r="G15" s="21">
        <f t="shared" si="1"/>
        <v>8.906387113476583</v>
      </c>
      <c r="H15" s="20">
        <v>1398</v>
      </c>
      <c r="I15" s="28">
        <v>1251</v>
      </c>
      <c r="J15" s="32">
        <v>224</v>
      </c>
      <c r="K15" s="21">
        <f t="shared" si="7"/>
        <v>8.456021140052849</v>
      </c>
      <c r="L15" s="16">
        <f aca="true" t="shared" si="8" ref="L15:L48">SUM(N15:O15)</f>
        <v>2370</v>
      </c>
      <c r="M15" s="21">
        <f t="shared" si="3"/>
        <v>7.968341811604192</v>
      </c>
      <c r="N15" s="16">
        <v>1291</v>
      </c>
      <c r="O15" s="28">
        <v>1079</v>
      </c>
      <c r="P15" s="4">
        <f>F15-L15</f>
        <v>279</v>
      </c>
      <c r="Q15" s="23">
        <f t="shared" si="4"/>
        <v>0.9380453018723922</v>
      </c>
      <c r="R15" s="34">
        <f aca="true" t="shared" si="9" ref="R15:R48">SUM(T15:U15)</f>
        <v>13</v>
      </c>
      <c r="S15" s="23">
        <f t="shared" si="6"/>
        <v>4.907512268780672</v>
      </c>
      <c r="T15" s="34">
        <v>8</v>
      </c>
      <c r="U15" s="40">
        <v>5</v>
      </c>
    </row>
    <row r="16" spans="1:21" ht="16.5" customHeight="1">
      <c r="A16" s="10">
        <v>301</v>
      </c>
      <c r="B16" s="111" t="s">
        <v>15</v>
      </c>
      <c r="C16" s="112"/>
      <c r="D16" s="113">
        <v>14084</v>
      </c>
      <c r="E16" s="114"/>
      <c r="F16" s="22">
        <f aca="true" t="shared" si="10" ref="F16:F48">SUM(H16:I16)</f>
        <v>87</v>
      </c>
      <c r="G16" s="23">
        <f t="shared" si="1"/>
        <v>6.17722238000568</v>
      </c>
      <c r="H16" s="22">
        <v>47</v>
      </c>
      <c r="I16" s="30">
        <v>40</v>
      </c>
      <c r="J16" s="34">
        <v>10</v>
      </c>
      <c r="K16" s="23">
        <f t="shared" si="7"/>
        <v>11.494252873563218</v>
      </c>
      <c r="L16" s="36">
        <f t="shared" si="8"/>
        <v>173</v>
      </c>
      <c r="M16" s="23">
        <f t="shared" si="3"/>
        <v>12.283442203919341</v>
      </c>
      <c r="N16" s="36">
        <v>106</v>
      </c>
      <c r="O16" s="30">
        <v>67</v>
      </c>
      <c r="P16" s="4">
        <f aca="true" t="shared" si="11" ref="P16:P48">F16-L16</f>
        <v>-86</v>
      </c>
      <c r="Q16" s="23">
        <f t="shared" si="4"/>
        <v>-6.106219823913661</v>
      </c>
      <c r="R16" s="34">
        <f t="shared" si="9"/>
        <v>1</v>
      </c>
      <c r="S16" s="23">
        <f t="shared" si="6"/>
        <v>11.494252873563218</v>
      </c>
      <c r="T16" s="34">
        <v>1</v>
      </c>
      <c r="U16" s="40">
        <v>0</v>
      </c>
    </row>
    <row r="17" spans="1:21" ht="16.5" customHeight="1">
      <c r="A17" s="10">
        <v>302</v>
      </c>
      <c r="B17" s="111" t="s">
        <v>16</v>
      </c>
      <c r="C17" s="112"/>
      <c r="D17" s="113">
        <v>3892</v>
      </c>
      <c r="E17" s="114"/>
      <c r="F17" s="22">
        <f t="shared" si="10"/>
        <v>19</v>
      </c>
      <c r="G17" s="23">
        <f t="shared" si="1"/>
        <v>4.881808838643371</v>
      </c>
      <c r="H17" s="22">
        <v>12</v>
      </c>
      <c r="I17" s="30">
        <v>7</v>
      </c>
      <c r="J17" s="34">
        <v>5</v>
      </c>
      <c r="K17" s="23">
        <f t="shared" si="7"/>
        <v>26.31578947368421</v>
      </c>
      <c r="L17" s="36">
        <f t="shared" si="8"/>
        <v>47</v>
      </c>
      <c r="M17" s="23">
        <f t="shared" si="3"/>
        <v>12.07605344295992</v>
      </c>
      <c r="N17" s="36">
        <v>28</v>
      </c>
      <c r="O17" s="30">
        <v>19</v>
      </c>
      <c r="P17" s="4">
        <f t="shared" si="11"/>
        <v>-28</v>
      </c>
      <c r="Q17" s="23">
        <f t="shared" si="4"/>
        <v>-7.194244604316547</v>
      </c>
      <c r="R17" s="34">
        <f t="shared" si="9"/>
        <v>1</v>
      </c>
      <c r="S17" s="23">
        <f t="shared" si="6"/>
        <v>52.63157894736842</v>
      </c>
      <c r="T17" s="34">
        <v>1</v>
      </c>
      <c r="U17" s="40">
        <v>0</v>
      </c>
    </row>
    <row r="18" spans="1:21" ht="16.5" customHeight="1">
      <c r="A18" s="10">
        <v>303</v>
      </c>
      <c r="B18" s="111" t="s">
        <v>17</v>
      </c>
      <c r="C18" s="112"/>
      <c r="D18" s="113">
        <v>3890</v>
      </c>
      <c r="E18" s="114"/>
      <c r="F18" s="22">
        <f t="shared" si="10"/>
        <v>19</v>
      </c>
      <c r="G18" s="23">
        <f t="shared" si="1"/>
        <v>4.884318766066838</v>
      </c>
      <c r="H18" s="22">
        <v>11</v>
      </c>
      <c r="I18" s="30">
        <v>8</v>
      </c>
      <c r="J18" s="34">
        <v>1</v>
      </c>
      <c r="K18" s="23">
        <f t="shared" si="7"/>
        <v>5.263157894736842</v>
      </c>
      <c r="L18" s="36">
        <f t="shared" si="8"/>
        <v>70</v>
      </c>
      <c r="M18" s="23">
        <f t="shared" si="3"/>
        <v>17.994858611825194</v>
      </c>
      <c r="N18" s="36">
        <v>35</v>
      </c>
      <c r="O18" s="30">
        <v>35</v>
      </c>
      <c r="P18" s="4">
        <f t="shared" si="11"/>
        <v>-51</v>
      </c>
      <c r="Q18" s="23">
        <f t="shared" si="4"/>
        <v>-13.110539845758355</v>
      </c>
      <c r="R18" s="34">
        <f t="shared" si="9"/>
        <v>0</v>
      </c>
      <c r="S18" s="23">
        <f t="shared" si="6"/>
        <v>0</v>
      </c>
      <c r="T18" s="34">
        <v>0</v>
      </c>
      <c r="U18" s="40">
        <v>0</v>
      </c>
    </row>
    <row r="19" spans="1:21" ht="16.5" customHeight="1">
      <c r="A19" s="10">
        <v>304</v>
      </c>
      <c r="B19" s="111" t="s">
        <v>97</v>
      </c>
      <c r="C19" s="112"/>
      <c r="D19" s="113">
        <v>3431</v>
      </c>
      <c r="E19" s="114"/>
      <c r="F19" s="22">
        <f t="shared" si="10"/>
        <v>28</v>
      </c>
      <c r="G19" s="23">
        <f t="shared" si="1"/>
        <v>8.160886039055669</v>
      </c>
      <c r="H19" s="22">
        <v>14</v>
      </c>
      <c r="I19" s="30">
        <v>14</v>
      </c>
      <c r="J19" s="34">
        <v>3</v>
      </c>
      <c r="K19" s="23">
        <f t="shared" si="7"/>
        <v>10.714285714285714</v>
      </c>
      <c r="L19" s="36">
        <f t="shared" si="8"/>
        <v>46</v>
      </c>
      <c r="M19" s="23">
        <f t="shared" si="3"/>
        <v>13.407169921305742</v>
      </c>
      <c r="N19" s="36">
        <v>28</v>
      </c>
      <c r="O19" s="30">
        <v>18</v>
      </c>
      <c r="P19" s="4">
        <f t="shared" si="11"/>
        <v>-18</v>
      </c>
      <c r="Q19" s="23">
        <f t="shared" si="4"/>
        <v>-5.246283882250072</v>
      </c>
      <c r="R19" s="34">
        <f t="shared" si="9"/>
        <v>0</v>
      </c>
      <c r="S19" s="23">
        <f t="shared" si="6"/>
        <v>0</v>
      </c>
      <c r="T19" s="34">
        <v>0</v>
      </c>
      <c r="U19" s="40">
        <v>0</v>
      </c>
    </row>
    <row r="20" spans="1:21" ht="16.5" customHeight="1">
      <c r="A20" s="10">
        <v>305</v>
      </c>
      <c r="B20" s="111" t="s">
        <v>98</v>
      </c>
      <c r="C20" s="112"/>
      <c r="D20" s="113">
        <v>2389</v>
      </c>
      <c r="E20" s="114"/>
      <c r="F20" s="22">
        <f t="shared" si="10"/>
        <v>14</v>
      </c>
      <c r="G20" s="23">
        <f t="shared" si="1"/>
        <v>5.8601925491837585</v>
      </c>
      <c r="H20" s="22">
        <v>8</v>
      </c>
      <c r="I20" s="30">
        <v>6</v>
      </c>
      <c r="J20" s="34">
        <v>3</v>
      </c>
      <c r="K20" s="23">
        <f t="shared" si="7"/>
        <v>21.428571428571427</v>
      </c>
      <c r="L20" s="36">
        <f t="shared" si="8"/>
        <v>41</v>
      </c>
      <c r="M20" s="23">
        <f t="shared" si="3"/>
        <v>17.16199246546672</v>
      </c>
      <c r="N20" s="36">
        <v>14</v>
      </c>
      <c r="O20" s="30">
        <v>27</v>
      </c>
      <c r="P20" s="4">
        <f t="shared" si="11"/>
        <v>-27</v>
      </c>
      <c r="Q20" s="23">
        <f t="shared" si="4"/>
        <v>-11.301799916282963</v>
      </c>
      <c r="R20" s="34">
        <f t="shared" si="9"/>
        <v>0</v>
      </c>
      <c r="S20" s="23">
        <f t="shared" si="6"/>
        <v>0</v>
      </c>
      <c r="T20" s="34">
        <v>0</v>
      </c>
      <c r="U20" s="40">
        <v>0</v>
      </c>
    </row>
    <row r="21" spans="1:21" ht="16.5" customHeight="1">
      <c r="A21" s="11">
        <v>306</v>
      </c>
      <c r="B21" s="119" t="s">
        <v>18</v>
      </c>
      <c r="C21" s="120"/>
      <c r="D21" s="115">
        <v>2594</v>
      </c>
      <c r="E21" s="116"/>
      <c r="F21" s="24">
        <f t="shared" si="10"/>
        <v>15</v>
      </c>
      <c r="G21" s="25">
        <f t="shared" si="1"/>
        <v>5.782575173477255</v>
      </c>
      <c r="H21" s="24">
        <v>9</v>
      </c>
      <c r="I21" s="29">
        <v>6</v>
      </c>
      <c r="J21" s="33">
        <v>1</v>
      </c>
      <c r="K21" s="25">
        <f t="shared" si="7"/>
        <v>6.666666666666667</v>
      </c>
      <c r="L21" s="18">
        <f t="shared" si="8"/>
        <v>42</v>
      </c>
      <c r="M21" s="25">
        <f t="shared" si="3"/>
        <v>16.191210485736313</v>
      </c>
      <c r="N21" s="18">
        <v>25</v>
      </c>
      <c r="O21" s="29">
        <v>17</v>
      </c>
      <c r="P21" s="18">
        <f t="shared" si="11"/>
        <v>-27</v>
      </c>
      <c r="Q21" s="25">
        <f t="shared" si="4"/>
        <v>-10.40863531225906</v>
      </c>
      <c r="R21" s="33">
        <f t="shared" si="9"/>
        <v>0</v>
      </c>
      <c r="S21" s="25">
        <f t="shared" si="6"/>
        <v>0</v>
      </c>
      <c r="T21" s="33">
        <v>0</v>
      </c>
      <c r="U21" s="43">
        <v>0</v>
      </c>
    </row>
    <row r="22" spans="1:21" ht="16.5" customHeight="1">
      <c r="A22" s="9">
        <v>202</v>
      </c>
      <c r="B22" s="109" t="s">
        <v>19</v>
      </c>
      <c r="C22" s="110"/>
      <c r="D22" s="117">
        <v>176164</v>
      </c>
      <c r="E22" s="118"/>
      <c r="F22" s="20">
        <f t="shared" si="10"/>
        <v>1350</v>
      </c>
      <c r="G22" s="21">
        <f t="shared" si="1"/>
        <v>7.663313730387593</v>
      </c>
      <c r="H22" s="20">
        <v>724</v>
      </c>
      <c r="I22" s="28">
        <v>626</v>
      </c>
      <c r="J22" s="32">
        <v>132</v>
      </c>
      <c r="K22" s="21">
        <f t="shared" si="7"/>
        <v>9.777777777777779</v>
      </c>
      <c r="L22" s="16">
        <f t="shared" si="8"/>
        <v>1641</v>
      </c>
      <c r="M22" s="21">
        <f t="shared" si="3"/>
        <v>9.315183578937809</v>
      </c>
      <c r="N22" s="16">
        <v>852</v>
      </c>
      <c r="O22" s="28">
        <v>789</v>
      </c>
      <c r="P22" s="4">
        <f t="shared" si="11"/>
        <v>-291</v>
      </c>
      <c r="Q22" s="23">
        <f t="shared" si="4"/>
        <v>-1.6518698485502146</v>
      </c>
      <c r="R22" s="34">
        <f t="shared" si="9"/>
        <v>6</v>
      </c>
      <c r="S22" s="23">
        <f t="shared" si="6"/>
        <v>4.444444444444445</v>
      </c>
      <c r="T22" s="34">
        <v>4</v>
      </c>
      <c r="U22" s="40">
        <v>2</v>
      </c>
    </row>
    <row r="23" spans="1:21" ht="16.5" customHeight="1">
      <c r="A23" s="10">
        <v>341</v>
      </c>
      <c r="B23" s="111" t="s">
        <v>20</v>
      </c>
      <c r="C23" s="112"/>
      <c r="D23" s="113">
        <v>12160</v>
      </c>
      <c r="E23" s="114"/>
      <c r="F23" s="22">
        <f t="shared" si="10"/>
        <v>71</v>
      </c>
      <c r="G23" s="23">
        <f t="shared" si="1"/>
        <v>5.838815789473684</v>
      </c>
      <c r="H23" s="22">
        <v>38</v>
      </c>
      <c r="I23" s="30">
        <v>33</v>
      </c>
      <c r="J23" s="34">
        <v>13</v>
      </c>
      <c r="K23" s="23">
        <f t="shared" si="7"/>
        <v>18.30985915492958</v>
      </c>
      <c r="L23" s="36">
        <f t="shared" si="8"/>
        <v>139</v>
      </c>
      <c r="M23" s="23">
        <f t="shared" si="3"/>
        <v>11.43092105263158</v>
      </c>
      <c r="N23" s="36">
        <v>77</v>
      </c>
      <c r="O23" s="30">
        <v>62</v>
      </c>
      <c r="P23" s="4">
        <f t="shared" si="11"/>
        <v>-68</v>
      </c>
      <c r="Q23" s="23">
        <f t="shared" si="4"/>
        <v>-5.592105263157895</v>
      </c>
      <c r="R23" s="34">
        <f t="shared" si="9"/>
        <v>0</v>
      </c>
      <c r="S23" s="23">
        <f t="shared" si="6"/>
        <v>0</v>
      </c>
      <c r="T23" s="34">
        <v>0</v>
      </c>
      <c r="U23" s="40">
        <v>0</v>
      </c>
    </row>
    <row r="24" spans="1:21" ht="16.5" customHeight="1">
      <c r="A24" s="10">
        <v>342</v>
      </c>
      <c r="B24" s="111" t="s">
        <v>21</v>
      </c>
      <c r="C24" s="112"/>
      <c r="D24" s="113">
        <v>3853</v>
      </c>
      <c r="E24" s="114"/>
      <c r="F24" s="22">
        <f t="shared" si="10"/>
        <v>28</v>
      </c>
      <c r="G24" s="23">
        <f t="shared" si="1"/>
        <v>7.267064624967558</v>
      </c>
      <c r="H24" s="22">
        <v>18</v>
      </c>
      <c r="I24" s="30">
        <v>10</v>
      </c>
      <c r="J24" s="34">
        <v>1</v>
      </c>
      <c r="K24" s="23">
        <f t="shared" si="7"/>
        <v>3.571428571428571</v>
      </c>
      <c r="L24" s="36">
        <f t="shared" si="8"/>
        <v>39</v>
      </c>
      <c r="M24" s="23">
        <f t="shared" si="3"/>
        <v>10.121982870490527</v>
      </c>
      <c r="N24" s="36">
        <v>24</v>
      </c>
      <c r="O24" s="30">
        <v>15</v>
      </c>
      <c r="P24" s="4">
        <f t="shared" si="11"/>
        <v>-11</v>
      </c>
      <c r="Q24" s="23">
        <f t="shared" si="4"/>
        <v>-2.854918245522969</v>
      </c>
      <c r="R24" s="34">
        <f t="shared" si="9"/>
        <v>0</v>
      </c>
      <c r="S24" s="23">
        <f t="shared" si="6"/>
        <v>0</v>
      </c>
      <c r="T24" s="34">
        <v>0</v>
      </c>
      <c r="U24" s="40">
        <v>0</v>
      </c>
    </row>
    <row r="25" spans="1:21" ht="16.5" customHeight="1">
      <c r="A25" s="10">
        <v>343</v>
      </c>
      <c r="B25" s="111" t="s">
        <v>22</v>
      </c>
      <c r="C25" s="112"/>
      <c r="D25" s="113">
        <v>1640</v>
      </c>
      <c r="E25" s="114"/>
      <c r="F25" s="22">
        <f t="shared" si="10"/>
        <v>7</v>
      </c>
      <c r="G25" s="23">
        <f t="shared" si="1"/>
        <v>4.2682926829268295</v>
      </c>
      <c r="H25" s="22">
        <v>1</v>
      </c>
      <c r="I25" s="30">
        <v>6</v>
      </c>
      <c r="J25" s="34">
        <v>0</v>
      </c>
      <c r="K25" s="23">
        <f t="shared" si="7"/>
        <v>0</v>
      </c>
      <c r="L25" s="36">
        <f t="shared" si="8"/>
        <v>19</v>
      </c>
      <c r="M25" s="23">
        <f t="shared" si="3"/>
        <v>11.585365853658537</v>
      </c>
      <c r="N25" s="36">
        <v>9</v>
      </c>
      <c r="O25" s="30">
        <v>10</v>
      </c>
      <c r="P25" s="4">
        <f t="shared" si="11"/>
        <v>-12</v>
      </c>
      <c r="Q25" s="23">
        <f t="shared" si="4"/>
        <v>-7.317073170731708</v>
      </c>
      <c r="R25" s="34">
        <f t="shared" si="9"/>
        <v>0</v>
      </c>
      <c r="S25" s="23">
        <f t="shared" si="6"/>
        <v>0</v>
      </c>
      <c r="T25" s="34">
        <v>0</v>
      </c>
      <c r="U25" s="40">
        <v>0</v>
      </c>
    </row>
    <row r="26" spans="1:21" ht="16.5" customHeight="1">
      <c r="A26" s="10">
        <v>381</v>
      </c>
      <c r="B26" s="111" t="s">
        <v>23</v>
      </c>
      <c r="C26" s="112"/>
      <c r="D26" s="113">
        <v>16673</v>
      </c>
      <c r="E26" s="114"/>
      <c r="F26" s="22">
        <f t="shared" si="10"/>
        <v>129</v>
      </c>
      <c r="G26" s="23">
        <f t="shared" si="1"/>
        <v>7.737059917231452</v>
      </c>
      <c r="H26" s="22">
        <v>53</v>
      </c>
      <c r="I26" s="30">
        <v>76</v>
      </c>
      <c r="J26" s="34">
        <v>11</v>
      </c>
      <c r="K26" s="23">
        <f t="shared" si="7"/>
        <v>8.527131782945736</v>
      </c>
      <c r="L26" s="36">
        <f t="shared" si="8"/>
        <v>210</v>
      </c>
      <c r="M26" s="23">
        <f t="shared" si="3"/>
        <v>12.595213818748876</v>
      </c>
      <c r="N26" s="36">
        <v>109</v>
      </c>
      <c r="O26" s="30">
        <v>101</v>
      </c>
      <c r="P26" s="4">
        <f t="shared" si="11"/>
        <v>-81</v>
      </c>
      <c r="Q26" s="23">
        <f t="shared" si="4"/>
        <v>-4.858153901517424</v>
      </c>
      <c r="R26" s="34">
        <f t="shared" si="9"/>
        <v>0</v>
      </c>
      <c r="S26" s="23">
        <f t="shared" si="6"/>
        <v>0</v>
      </c>
      <c r="T26" s="34">
        <v>0</v>
      </c>
      <c r="U26" s="40">
        <v>0</v>
      </c>
    </row>
    <row r="27" spans="1:21" ht="16.5" customHeight="1">
      <c r="A27" s="10">
        <v>204</v>
      </c>
      <c r="B27" s="111" t="s">
        <v>81</v>
      </c>
      <c r="C27" s="112"/>
      <c r="D27" s="113">
        <v>38934</v>
      </c>
      <c r="E27" s="114"/>
      <c r="F27" s="22">
        <f t="shared" si="10"/>
        <v>334</v>
      </c>
      <c r="G27" s="23">
        <f t="shared" si="1"/>
        <v>8.578620229105665</v>
      </c>
      <c r="H27" s="22">
        <v>177</v>
      </c>
      <c r="I27" s="30">
        <v>157</v>
      </c>
      <c r="J27" s="34">
        <v>30</v>
      </c>
      <c r="K27" s="23">
        <f t="shared" si="7"/>
        <v>8.982035928143713</v>
      </c>
      <c r="L27" s="36">
        <f t="shared" si="8"/>
        <v>424</v>
      </c>
      <c r="M27" s="23">
        <f t="shared" si="3"/>
        <v>10.890224482457493</v>
      </c>
      <c r="N27" s="36">
        <v>227</v>
      </c>
      <c r="O27" s="30">
        <v>197</v>
      </c>
      <c r="P27" s="4">
        <f t="shared" si="11"/>
        <v>-90</v>
      </c>
      <c r="Q27" s="23">
        <f t="shared" si="4"/>
        <v>-2.311604253351826</v>
      </c>
      <c r="R27" s="34">
        <f t="shared" si="9"/>
        <v>1</v>
      </c>
      <c r="S27" s="23">
        <f t="shared" si="6"/>
        <v>2.9940119760479043</v>
      </c>
      <c r="T27" s="34">
        <v>0</v>
      </c>
      <c r="U27" s="40">
        <v>1</v>
      </c>
    </row>
    <row r="28" spans="1:21" ht="16.5" customHeight="1">
      <c r="A28" s="10">
        <v>361</v>
      </c>
      <c r="B28" s="111" t="s">
        <v>24</v>
      </c>
      <c r="C28" s="112"/>
      <c r="D28" s="113">
        <v>10173</v>
      </c>
      <c r="E28" s="114"/>
      <c r="F28" s="22">
        <f t="shared" si="10"/>
        <v>80</v>
      </c>
      <c r="G28" s="23">
        <f t="shared" si="1"/>
        <v>7.863953602673744</v>
      </c>
      <c r="H28" s="22">
        <v>37</v>
      </c>
      <c r="I28" s="30">
        <v>43</v>
      </c>
      <c r="J28" s="34">
        <v>3</v>
      </c>
      <c r="K28" s="23">
        <f t="shared" si="7"/>
        <v>3.75</v>
      </c>
      <c r="L28" s="36">
        <f t="shared" si="8"/>
        <v>110</v>
      </c>
      <c r="M28" s="23">
        <f t="shared" si="3"/>
        <v>10.812936203676399</v>
      </c>
      <c r="N28" s="36">
        <v>66</v>
      </c>
      <c r="O28" s="30">
        <v>44</v>
      </c>
      <c r="P28" s="4">
        <f t="shared" si="11"/>
        <v>-30</v>
      </c>
      <c r="Q28" s="23">
        <f t="shared" si="4"/>
        <v>-2.948982601002654</v>
      </c>
      <c r="R28" s="34">
        <f t="shared" si="9"/>
        <v>0</v>
      </c>
      <c r="S28" s="23">
        <f t="shared" si="6"/>
        <v>0</v>
      </c>
      <c r="T28" s="34">
        <v>0</v>
      </c>
      <c r="U28" s="40">
        <v>0</v>
      </c>
    </row>
    <row r="29" spans="1:21" ht="16.5" customHeight="1">
      <c r="A29" s="10">
        <v>362</v>
      </c>
      <c r="B29" s="111" t="s">
        <v>25</v>
      </c>
      <c r="C29" s="112"/>
      <c r="D29" s="113">
        <v>12481</v>
      </c>
      <c r="E29" s="114"/>
      <c r="F29" s="22">
        <f t="shared" si="10"/>
        <v>88</v>
      </c>
      <c r="G29" s="23">
        <f t="shared" si="1"/>
        <v>7.050717089976764</v>
      </c>
      <c r="H29" s="22">
        <v>30</v>
      </c>
      <c r="I29" s="30">
        <v>58</v>
      </c>
      <c r="J29" s="34">
        <v>10</v>
      </c>
      <c r="K29" s="23">
        <f t="shared" si="7"/>
        <v>11.363636363636363</v>
      </c>
      <c r="L29" s="36">
        <f t="shared" si="8"/>
        <v>183</v>
      </c>
      <c r="M29" s="23">
        <f t="shared" si="3"/>
        <v>14.662286675747135</v>
      </c>
      <c r="N29" s="36">
        <v>98</v>
      </c>
      <c r="O29" s="30">
        <v>85</v>
      </c>
      <c r="P29" s="4">
        <f t="shared" si="11"/>
        <v>-95</v>
      </c>
      <c r="Q29" s="23">
        <f t="shared" si="4"/>
        <v>-7.611569585770371</v>
      </c>
      <c r="R29" s="34">
        <f t="shared" si="9"/>
        <v>1</v>
      </c>
      <c r="S29" s="23">
        <f t="shared" si="6"/>
        <v>11.363636363636363</v>
      </c>
      <c r="T29" s="34">
        <v>0</v>
      </c>
      <c r="U29" s="40">
        <v>1</v>
      </c>
    </row>
    <row r="30" spans="1:21" ht="16.5" customHeight="1">
      <c r="A30" s="10">
        <v>363</v>
      </c>
      <c r="B30" s="111" t="s">
        <v>26</v>
      </c>
      <c r="C30" s="112"/>
      <c r="D30" s="113">
        <v>10180</v>
      </c>
      <c r="E30" s="114"/>
      <c r="F30" s="22">
        <f t="shared" si="10"/>
        <v>74</v>
      </c>
      <c r="G30" s="23">
        <f t="shared" si="1"/>
        <v>7.269155206286837</v>
      </c>
      <c r="H30" s="22">
        <v>45</v>
      </c>
      <c r="I30" s="30">
        <v>29</v>
      </c>
      <c r="J30" s="34">
        <v>6</v>
      </c>
      <c r="K30" s="23">
        <f t="shared" si="7"/>
        <v>8.108108108108109</v>
      </c>
      <c r="L30" s="36">
        <f t="shared" si="8"/>
        <v>108</v>
      </c>
      <c r="M30" s="23">
        <f t="shared" si="3"/>
        <v>10.609037328094301</v>
      </c>
      <c r="N30" s="36">
        <v>58</v>
      </c>
      <c r="O30" s="30">
        <v>50</v>
      </c>
      <c r="P30" s="4">
        <f t="shared" si="11"/>
        <v>-34</v>
      </c>
      <c r="Q30" s="23">
        <f t="shared" si="4"/>
        <v>-3.3398821218074657</v>
      </c>
      <c r="R30" s="34">
        <f t="shared" si="9"/>
        <v>0</v>
      </c>
      <c r="S30" s="23">
        <f t="shared" si="6"/>
        <v>0</v>
      </c>
      <c r="T30" s="34">
        <v>0</v>
      </c>
      <c r="U30" s="40">
        <v>0</v>
      </c>
    </row>
    <row r="31" spans="1:21" ht="16.5" customHeight="1">
      <c r="A31" s="10">
        <v>364</v>
      </c>
      <c r="B31" s="111" t="s">
        <v>27</v>
      </c>
      <c r="C31" s="112"/>
      <c r="D31" s="113">
        <v>20787</v>
      </c>
      <c r="E31" s="114"/>
      <c r="F31" s="22">
        <f t="shared" si="10"/>
        <v>153</v>
      </c>
      <c r="G31" s="23">
        <f t="shared" si="1"/>
        <v>7.360369461682782</v>
      </c>
      <c r="H31" s="22">
        <v>87</v>
      </c>
      <c r="I31" s="30">
        <v>66</v>
      </c>
      <c r="J31" s="34">
        <v>12</v>
      </c>
      <c r="K31" s="23">
        <f t="shared" si="7"/>
        <v>7.8431372549019605</v>
      </c>
      <c r="L31" s="36">
        <f t="shared" si="8"/>
        <v>209</v>
      </c>
      <c r="M31" s="23">
        <f t="shared" si="3"/>
        <v>10.054360898638572</v>
      </c>
      <c r="N31" s="36">
        <v>119</v>
      </c>
      <c r="O31" s="30">
        <v>90</v>
      </c>
      <c r="P31" s="4">
        <f t="shared" si="11"/>
        <v>-56</v>
      </c>
      <c r="Q31" s="23">
        <f t="shared" si="4"/>
        <v>-2.69399143695579</v>
      </c>
      <c r="R31" s="34">
        <f t="shared" si="9"/>
        <v>0</v>
      </c>
      <c r="S31" s="23">
        <f t="shared" si="6"/>
        <v>0</v>
      </c>
      <c r="T31" s="34">
        <v>0</v>
      </c>
      <c r="U31" s="40">
        <v>0</v>
      </c>
    </row>
    <row r="32" spans="1:21" ht="16.5" customHeight="1">
      <c r="A32" s="10">
        <v>365</v>
      </c>
      <c r="B32" s="111" t="s">
        <v>28</v>
      </c>
      <c r="C32" s="112"/>
      <c r="D32" s="113">
        <v>22705</v>
      </c>
      <c r="E32" s="114"/>
      <c r="F32" s="22">
        <f t="shared" si="10"/>
        <v>185</v>
      </c>
      <c r="G32" s="23">
        <f t="shared" si="1"/>
        <v>8.147985025324818</v>
      </c>
      <c r="H32" s="22">
        <v>108</v>
      </c>
      <c r="I32" s="30">
        <v>77</v>
      </c>
      <c r="J32" s="34">
        <v>19</v>
      </c>
      <c r="K32" s="23">
        <f t="shared" si="7"/>
        <v>10.27027027027027</v>
      </c>
      <c r="L32" s="36">
        <f t="shared" si="8"/>
        <v>256</v>
      </c>
      <c r="M32" s="23">
        <f t="shared" si="3"/>
        <v>11.275049548557588</v>
      </c>
      <c r="N32" s="36">
        <v>130</v>
      </c>
      <c r="O32" s="30">
        <v>126</v>
      </c>
      <c r="P32" s="4">
        <f t="shared" si="11"/>
        <v>-71</v>
      </c>
      <c r="Q32" s="23">
        <f t="shared" si="4"/>
        <v>-3.127064523232768</v>
      </c>
      <c r="R32" s="34">
        <f t="shared" si="9"/>
        <v>0</v>
      </c>
      <c r="S32" s="23">
        <f t="shared" si="6"/>
        <v>0</v>
      </c>
      <c r="T32" s="34">
        <v>0</v>
      </c>
      <c r="U32" s="40">
        <v>0</v>
      </c>
    </row>
    <row r="33" spans="1:21" ht="16.5" customHeight="1">
      <c r="A33" s="10">
        <v>366</v>
      </c>
      <c r="B33" s="111" t="s">
        <v>29</v>
      </c>
      <c r="C33" s="112"/>
      <c r="D33" s="113">
        <v>6557</v>
      </c>
      <c r="E33" s="114"/>
      <c r="F33" s="22">
        <f t="shared" si="10"/>
        <v>46</v>
      </c>
      <c r="G33" s="23">
        <f t="shared" si="1"/>
        <v>7.015403385694677</v>
      </c>
      <c r="H33" s="22">
        <v>21</v>
      </c>
      <c r="I33" s="30">
        <v>25</v>
      </c>
      <c r="J33" s="34">
        <v>3</v>
      </c>
      <c r="K33" s="23">
        <f t="shared" si="7"/>
        <v>6.521739130434782</v>
      </c>
      <c r="L33" s="36">
        <f t="shared" si="8"/>
        <v>59</v>
      </c>
      <c r="M33" s="23">
        <f t="shared" si="3"/>
        <v>8.998017385999695</v>
      </c>
      <c r="N33" s="36">
        <v>25</v>
      </c>
      <c r="O33" s="30">
        <v>34</v>
      </c>
      <c r="P33" s="4">
        <f t="shared" si="11"/>
        <v>-13</v>
      </c>
      <c r="Q33" s="23">
        <f t="shared" si="4"/>
        <v>-1.9826140003050174</v>
      </c>
      <c r="R33" s="34">
        <f t="shared" si="9"/>
        <v>1</v>
      </c>
      <c r="S33" s="23">
        <f t="shared" si="6"/>
        <v>21.73913043478261</v>
      </c>
      <c r="T33" s="34">
        <v>0</v>
      </c>
      <c r="U33" s="40">
        <v>1</v>
      </c>
    </row>
    <row r="34" spans="1:21" ht="16.5" customHeight="1">
      <c r="A34" s="10">
        <v>367</v>
      </c>
      <c r="B34" s="111" t="s">
        <v>30</v>
      </c>
      <c r="C34" s="112"/>
      <c r="D34" s="113">
        <v>8732</v>
      </c>
      <c r="E34" s="114"/>
      <c r="F34" s="22">
        <f t="shared" si="10"/>
        <v>60</v>
      </c>
      <c r="G34" s="23">
        <f t="shared" si="1"/>
        <v>6.871278057718736</v>
      </c>
      <c r="H34" s="22">
        <v>27</v>
      </c>
      <c r="I34" s="30">
        <v>33</v>
      </c>
      <c r="J34" s="34">
        <v>8</v>
      </c>
      <c r="K34" s="23">
        <f t="shared" si="7"/>
        <v>13.333333333333334</v>
      </c>
      <c r="L34" s="36">
        <f t="shared" si="8"/>
        <v>96</v>
      </c>
      <c r="M34" s="23">
        <f t="shared" si="3"/>
        <v>10.994044892349976</v>
      </c>
      <c r="N34" s="36">
        <v>59</v>
      </c>
      <c r="O34" s="30">
        <v>37</v>
      </c>
      <c r="P34" s="4">
        <f t="shared" si="11"/>
        <v>-36</v>
      </c>
      <c r="Q34" s="23">
        <f t="shared" si="4"/>
        <v>-4.122766834631242</v>
      </c>
      <c r="R34" s="34">
        <f t="shared" si="9"/>
        <v>0</v>
      </c>
      <c r="S34" s="23">
        <f t="shared" si="6"/>
        <v>0</v>
      </c>
      <c r="T34" s="34">
        <v>0</v>
      </c>
      <c r="U34" s="40">
        <v>0</v>
      </c>
    </row>
    <row r="35" spans="1:21" ht="16.5" customHeight="1">
      <c r="A35" s="11">
        <v>368</v>
      </c>
      <c r="B35" s="119" t="s">
        <v>31</v>
      </c>
      <c r="C35" s="120"/>
      <c r="D35" s="115">
        <v>3291</v>
      </c>
      <c r="E35" s="116"/>
      <c r="F35" s="24">
        <f t="shared" si="10"/>
        <v>15</v>
      </c>
      <c r="G35" s="25">
        <f t="shared" si="1"/>
        <v>4.557885141294439</v>
      </c>
      <c r="H35" s="24">
        <v>8</v>
      </c>
      <c r="I35" s="29">
        <v>7</v>
      </c>
      <c r="J35" s="33">
        <v>3</v>
      </c>
      <c r="K35" s="25">
        <f t="shared" si="7"/>
        <v>20</v>
      </c>
      <c r="L35" s="18">
        <f t="shared" si="8"/>
        <v>42</v>
      </c>
      <c r="M35" s="25">
        <f t="shared" si="3"/>
        <v>12.76207839562443</v>
      </c>
      <c r="N35" s="18">
        <v>19</v>
      </c>
      <c r="O35" s="29">
        <v>23</v>
      </c>
      <c r="P35" s="18">
        <f t="shared" si="11"/>
        <v>-27</v>
      </c>
      <c r="Q35" s="25">
        <f t="shared" si="4"/>
        <v>-8.204193254329992</v>
      </c>
      <c r="R35" s="33">
        <f t="shared" si="9"/>
        <v>0</v>
      </c>
      <c r="S35" s="25">
        <f t="shared" si="6"/>
        <v>0</v>
      </c>
      <c r="T35" s="33">
        <v>0</v>
      </c>
      <c r="U35" s="43">
        <v>0</v>
      </c>
    </row>
    <row r="36" spans="1:21" ht="16.5" customHeight="1">
      <c r="A36" s="9">
        <v>203</v>
      </c>
      <c r="B36" s="109" t="s">
        <v>32</v>
      </c>
      <c r="C36" s="110"/>
      <c r="D36" s="117">
        <v>242147</v>
      </c>
      <c r="E36" s="118"/>
      <c r="F36" s="20">
        <f t="shared" si="10"/>
        <v>2335</v>
      </c>
      <c r="G36" s="21">
        <f t="shared" si="1"/>
        <v>9.642902864788745</v>
      </c>
      <c r="H36" s="20">
        <v>1190</v>
      </c>
      <c r="I36" s="28">
        <v>1145</v>
      </c>
      <c r="J36" s="32">
        <v>184</v>
      </c>
      <c r="K36" s="21">
        <f t="shared" si="7"/>
        <v>7.880085653104925</v>
      </c>
      <c r="L36" s="16">
        <f t="shared" si="8"/>
        <v>1797</v>
      </c>
      <c r="M36" s="21">
        <f t="shared" si="3"/>
        <v>7.421111969175748</v>
      </c>
      <c r="N36" s="16">
        <v>1012</v>
      </c>
      <c r="O36" s="28">
        <v>785</v>
      </c>
      <c r="P36" s="4">
        <f t="shared" si="11"/>
        <v>538</v>
      </c>
      <c r="Q36" s="23">
        <f t="shared" si="4"/>
        <v>2.2217908956129957</v>
      </c>
      <c r="R36" s="34">
        <f t="shared" si="9"/>
        <v>13</v>
      </c>
      <c r="S36" s="23">
        <f t="shared" si="6"/>
        <v>5.56745182012848</v>
      </c>
      <c r="T36" s="34">
        <v>6</v>
      </c>
      <c r="U36" s="40">
        <v>7</v>
      </c>
    </row>
    <row r="37" spans="1:21" ht="16.5" customHeight="1">
      <c r="A37" s="10">
        <v>403</v>
      </c>
      <c r="B37" s="111" t="s">
        <v>33</v>
      </c>
      <c r="C37" s="112"/>
      <c r="D37" s="113">
        <v>10253</v>
      </c>
      <c r="E37" s="114"/>
      <c r="F37" s="22">
        <f t="shared" si="10"/>
        <v>89</v>
      </c>
      <c r="G37" s="23">
        <f t="shared" si="1"/>
        <v>8.68038622842095</v>
      </c>
      <c r="H37" s="22">
        <v>51</v>
      </c>
      <c r="I37" s="30">
        <v>38</v>
      </c>
      <c r="J37" s="34">
        <v>5</v>
      </c>
      <c r="K37" s="23">
        <f t="shared" si="7"/>
        <v>5.617977528089887</v>
      </c>
      <c r="L37" s="36">
        <f t="shared" si="8"/>
        <v>85</v>
      </c>
      <c r="M37" s="23">
        <f t="shared" si="3"/>
        <v>8.290256510289671</v>
      </c>
      <c r="N37" s="36">
        <v>52</v>
      </c>
      <c r="O37" s="30">
        <v>33</v>
      </c>
      <c r="P37" s="4">
        <f t="shared" si="11"/>
        <v>4</v>
      </c>
      <c r="Q37" s="23">
        <f t="shared" si="4"/>
        <v>0.3901297181312786</v>
      </c>
      <c r="R37" s="34">
        <f t="shared" si="9"/>
        <v>0</v>
      </c>
      <c r="S37" s="23">
        <f t="shared" si="6"/>
        <v>0</v>
      </c>
      <c r="T37" s="34">
        <v>0</v>
      </c>
      <c r="U37" s="40">
        <v>0</v>
      </c>
    </row>
    <row r="38" spans="1:21" ht="16.5" customHeight="1">
      <c r="A38" s="10">
        <v>410</v>
      </c>
      <c r="B38" s="111" t="s">
        <v>34</v>
      </c>
      <c r="C38" s="112"/>
      <c r="D38" s="113">
        <v>13711</v>
      </c>
      <c r="E38" s="114"/>
      <c r="F38" s="22">
        <f t="shared" si="10"/>
        <v>152</v>
      </c>
      <c r="G38" s="23">
        <f t="shared" si="1"/>
        <v>11.085989351615492</v>
      </c>
      <c r="H38" s="22">
        <v>76</v>
      </c>
      <c r="I38" s="30">
        <v>76</v>
      </c>
      <c r="J38" s="34">
        <v>12</v>
      </c>
      <c r="K38" s="23">
        <f t="shared" si="7"/>
        <v>7.894736842105263</v>
      </c>
      <c r="L38" s="36">
        <f t="shared" si="8"/>
        <v>95</v>
      </c>
      <c r="M38" s="23">
        <f t="shared" si="3"/>
        <v>6.928743344759682</v>
      </c>
      <c r="N38" s="36">
        <v>49</v>
      </c>
      <c r="O38" s="30">
        <v>46</v>
      </c>
      <c r="P38" s="4">
        <f t="shared" si="11"/>
        <v>57</v>
      </c>
      <c r="Q38" s="23">
        <f t="shared" si="4"/>
        <v>4.157246006855809</v>
      </c>
      <c r="R38" s="34">
        <f t="shared" si="9"/>
        <v>0</v>
      </c>
      <c r="S38" s="23">
        <f t="shared" si="6"/>
        <v>0</v>
      </c>
      <c r="T38" s="34">
        <v>0</v>
      </c>
      <c r="U38" s="40">
        <v>0</v>
      </c>
    </row>
    <row r="39" spans="1:21" ht="16.5" customHeight="1">
      <c r="A39" s="10">
        <v>441</v>
      </c>
      <c r="B39" s="111" t="s">
        <v>35</v>
      </c>
      <c r="C39" s="112"/>
      <c r="D39" s="113">
        <v>12798</v>
      </c>
      <c r="E39" s="114"/>
      <c r="F39" s="22">
        <f t="shared" si="10"/>
        <v>85</v>
      </c>
      <c r="G39" s="23">
        <f t="shared" si="1"/>
        <v>6.64166275980622</v>
      </c>
      <c r="H39" s="22">
        <v>43</v>
      </c>
      <c r="I39" s="30">
        <v>42</v>
      </c>
      <c r="J39" s="34">
        <v>13</v>
      </c>
      <c r="K39" s="23">
        <f t="shared" si="7"/>
        <v>15.294117647058824</v>
      </c>
      <c r="L39" s="36">
        <f t="shared" si="8"/>
        <v>175</v>
      </c>
      <c r="M39" s="23">
        <f t="shared" si="3"/>
        <v>13.674011564306921</v>
      </c>
      <c r="N39" s="36">
        <v>88</v>
      </c>
      <c r="O39" s="30">
        <v>87</v>
      </c>
      <c r="P39" s="4">
        <f t="shared" si="11"/>
        <v>-90</v>
      </c>
      <c r="Q39" s="23">
        <f t="shared" si="4"/>
        <v>-7.032348804500703</v>
      </c>
      <c r="R39" s="34">
        <f t="shared" si="9"/>
        <v>0</v>
      </c>
      <c r="S39" s="23">
        <f t="shared" si="6"/>
        <v>0</v>
      </c>
      <c r="T39" s="34">
        <v>0</v>
      </c>
      <c r="U39" s="40">
        <v>0</v>
      </c>
    </row>
    <row r="40" spans="1:21" ht="16.5" customHeight="1">
      <c r="A40" s="10">
        <v>442</v>
      </c>
      <c r="B40" s="111" t="s">
        <v>36</v>
      </c>
      <c r="C40" s="112"/>
      <c r="D40" s="113">
        <v>17576</v>
      </c>
      <c r="E40" s="114"/>
      <c r="F40" s="22">
        <f t="shared" si="10"/>
        <v>108</v>
      </c>
      <c r="G40" s="23">
        <f t="shared" si="1"/>
        <v>6.144742831133364</v>
      </c>
      <c r="H40" s="22">
        <v>56</v>
      </c>
      <c r="I40" s="30">
        <v>52</v>
      </c>
      <c r="J40" s="34">
        <v>9</v>
      </c>
      <c r="K40" s="23">
        <f t="shared" si="7"/>
        <v>8.333333333333332</v>
      </c>
      <c r="L40" s="36">
        <f t="shared" si="8"/>
        <v>188</v>
      </c>
      <c r="M40" s="23">
        <f t="shared" si="3"/>
        <v>10.696404187528447</v>
      </c>
      <c r="N40" s="36">
        <v>102</v>
      </c>
      <c r="O40" s="30">
        <v>86</v>
      </c>
      <c r="P40" s="4">
        <f t="shared" si="11"/>
        <v>-80</v>
      </c>
      <c r="Q40" s="23">
        <f t="shared" si="4"/>
        <v>-4.551661356395083</v>
      </c>
      <c r="R40" s="34">
        <f t="shared" si="9"/>
        <v>0</v>
      </c>
      <c r="S40" s="23">
        <f t="shared" si="6"/>
        <v>0</v>
      </c>
      <c r="T40" s="34">
        <v>0</v>
      </c>
      <c r="U40" s="40">
        <v>0</v>
      </c>
    </row>
    <row r="41" spans="1:21" ht="16.5" customHeight="1">
      <c r="A41" s="10">
        <v>443</v>
      </c>
      <c r="B41" s="111" t="s">
        <v>37</v>
      </c>
      <c r="C41" s="112"/>
      <c r="D41" s="113">
        <v>7141</v>
      </c>
      <c r="E41" s="114"/>
      <c r="F41" s="22">
        <f t="shared" si="10"/>
        <v>49</v>
      </c>
      <c r="G41" s="23">
        <f t="shared" si="1"/>
        <v>6.861784063856603</v>
      </c>
      <c r="H41" s="22">
        <v>27</v>
      </c>
      <c r="I41" s="30">
        <v>22</v>
      </c>
      <c r="J41" s="34">
        <v>6</v>
      </c>
      <c r="K41" s="23">
        <f t="shared" si="7"/>
        <v>12.244897959183673</v>
      </c>
      <c r="L41" s="36">
        <f t="shared" si="8"/>
        <v>80</v>
      </c>
      <c r="M41" s="23">
        <f t="shared" si="3"/>
        <v>11.202912757316902</v>
      </c>
      <c r="N41" s="36">
        <v>45</v>
      </c>
      <c r="O41" s="30">
        <v>35</v>
      </c>
      <c r="P41" s="4">
        <f t="shared" si="11"/>
        <v>-31</v>
      </c>
      <c r="Q41" s="23">
        <f t="shared" si="4"/>
        <v>-4.341128693460299</v>
      </c>
      <c r="R41" s="34">
        <f t="shared" si="9"/>
        <v>1</v>
      </c>
      <c r="S41" s="23">
        <f t="shared" si="6"/>
        <v>20.408163265306122</v>
      </c>
      <c r="T41" s="34">
        <v>0</v>
      </c>
      <c r="U41" s="40">
        <v>1</v>
      </c>
    </row>
    <row r="42" spans="1:21" ht="16.5" customHeight="1">
      <c r="A42" s="10">
        <v>444</v>
      </c>
      <c r="B42" s="111" t="s">
        <v>38</v>
      </c>
      <c r="C42" s="112"/>
      <c r="D42" s="113">
        <v>9060</v>
      </c>
      <c r="E42" s="114"/>
      <c r="F42" s="22">
        <f t="shared" si="10"/>
        <v>61</v>
      </c>
      <c r="G42" s="23">
        <f t="shared" si="1"/>
        <v>6.732891832229581</v>
      </c>
      <c r="H42" s="22">
        <v>24</v>
      </c>
      <c r="I42" s="30">
        <v>37</v>
      </c>
      <c r="J42" s="34">
        <v>5</v>
      </c>
      <c r="K42" s="23">
        <f t="shared" si="7"/>
        <v>8.19672131147541</v>
      </c>
      <c r="L42" s="36">
        <f t="shared" si="8"/>
        <v>104</v>
      </c>
      <c r="M42" s="23">
        <f t="shared" si="3"/>
        <v>11.479028697571744</v>
      </c>
      <c r="N42" s="36">
        <v>62</v>
      </c>
      <c r="O42" s="30">
        <v>42</v>
      </c>
      <c r="P42" s="4">
        <f t="shared" si="11"/>
        <v>-43</v>
      </c>
      <c r="Q42" s="23">
        <f t="shared" si="4"/>
        <v>-4.746136865342163</v>
      </c>
      <c r="R42" s="34">
        <f t="shared" si="9"/>
        <v>0</v>
      </c>
      <c r="S42" s="23">
        <f t="shared" si="6"/>
        <v>0</v>
      </c>
      <c r="T42" s="34">
        <v>0</v>
      </c>
      <c r="U42" s="40">
        <v>0</v>
      </c>
    </row>
    <row r="43" spans="1:21" ht="16.5" customHeight="1">
      <c r="A43" s="10">
        <v>445</v>
      </c>
      <c r="B43" s="111" t="s">
        <v>39</v>
      </c>
      <c r="C43" s="112"/>
      <c r="D43" s="113">
        <v>6003</v>
      </c>
      <c r="E43" s="114"/>
      <c r="F43" s="22">
        <f t="shared" si="10"/>
        <v>44</v>
      </c>
      <c r="G43" s="23">
        <f t="shared" si="1"/>
        <v>7.329668499083792</v>
      </c>
      <c r="H43" s="22">
        <v>25</v>
      </c>
      <c r="I43" s="30">
        <v>19</v>
      </c>
      <c r="J43" s="34">
        <v>0</v>
      </c>
      <c r="K43" s="23">
        <f t="shared" si="7"/>
        <v>0</v>
      </c>
      <c r="L43" s="36">
        <f t="shared" si="8"/>
        <v>83</v>
      </c>
      <c r="M43" s="23">
        <f t="shared" si="3"/>
        <v>13.826420123271697</v>
      </c>
      <c r="N43" s="36">
        <v>44</v>
      </c>
      <c r="O43" s="30">
        <v>39</v>
      </c>
      <c r="P43" s="4">
        <f t="shared" si="11"/>
        <v>-39</v>
      </c>
      <c r="Q43" s="23">
        <f t="shared" si="4"/>
        <v>-6.4967516241879055</v>
      </c>
      <c r="R43" s="34">
        <f t="shared" si="9"/>
        <v>0</v>
      </c>
      <c r="S43" s="23">
        <f t="shared" si="6"/>
        <v>0</v>
      </c>
      <c r="T43" s="34">
        <v>0</v>
      </c>
      <c r="U43" s="40">
        <v>0</v>
      </c>
    </row>
    <row r="44" spans="1:21" ht="16.5" customHeight="1">
      <c r="A44" s="10">
        <v>446</v>
      </c>
      <c r="B44" s="111" t="s">
        <v>40</v>
      </c>
      <c r="C44" s="112"/>
      <c r="D44" s="113">
        <v>15727</v>
      </c>
      <c r="E44" s="114"/>
      <c r="F44" s="22">
        <f t="shared" si="10"/>
        <v>124</v>
      </c>
      <c r="G44" s="23">
        <f t="shared" si="1"/>
        <v>7.884529789533922</v>
      </c>
      <c r="H44" s="22">
        <v>62</v>
      </c>
      <c r="I44" s="30">
        <v>62</v>
      </c>
      <c r="J44" s="34">
        <v>15</v>
      </c>
      <c r="K44" s="23">
        <f t="shared" si="7"/>
        <v>12.096774193548388</v>
      </c>
      <c r="L44" s="36">
        <f t="shared" si="8"/>
        <v>128</v>
      </c>
      <c r="M44" s="23">
        <f t="shared" si="3"/>
        <v>8.138869460164049</v>
      </c>
      <c r="N44" s="36">
        <v>77</v>
      </c>
      <c r="O44" s="30">
        <v>51</v>
      </c>
      <c r="P44" s="4">
        <f t="shared" si="11"/>
        <v>-4</v>
      </c>
      <c r="Q44" s="23">
        <f t="shared" si="4"/>
        <v>-0.2543396706301265</v>
      </c>
      <c r="R44" s="34">
        <f t="shared" si="9"/>
        <v>0</v>
      </c>
      <c r="S44" s="23">
        <f t="shared" si="6"/>
        <v>0</v>
      </c>
      <c r="T44" s="34">
        <v>0</v>
      </c>
      <c r="U44" s="40">
        <v>0</v>
      </c>
    </row>
    <row r="45" spans="1:21" ht="16.5" customHeight="1">
      <c r="A45" s="10">
        <v>447</v>
      </c>
      <c r="B45" s="111" t="s">
        <v>41</v>
      </c>
      <c r="C45" s="112"/>
      <c r="D45" s="113">
        <v>7157</v>
      </c>
      <c r="E45" s="114"/>
      <c r="F45" s="22">
        <f t="shared" si="10"/>
        <v>55</v>
      </c>
      <c r="G45" s="23">
        <f t="shared" si="1"/>
        <v>7.684784127427694</v>
      </c>
      <c r="H45" s="22">
        <v>30</v>
      </c>
      <c r="I45" s="30">
        <v>25</v>
      </c>
      <c r="J45" s="34">
        <v>7</v>
      </c>
      <c r="K45" s="23">
        <f t="shared" si="7"/>
        <v>12.727272727272727</v>
      </c>
      <c r="L45" s="36">
        <f t="shared" si="8"/>
        <v>69</v>
      </c>
      <c r="M45" s="23">
        <f t="shared" si="3"/>
        <v>9.64091099622747</v>
      </c>
      <c r="N45" s="36">
        <v>36</v>
      </c>
      <c r="O45" s="30">
        <v>33</v>
      </c>
      <c r="P45" s="4">
        <f t="shared" si="11"/>
        <v>-14</v>
      </c>
      <c r="Q45" s="23">
        <f t="shared" si="4"/>
        <v>-1.9561268687997764</v>
      </c>
      <c r="R45" s="34">
        <f t="shared" si="9"/>
        <v>0</v>
      </c>
      <c r="S45" s="23">
        <f t="shared" si="6"/>
        <v>0</v>
      </c>
      <c r="T45" s="34">
        <v>0</v>
      </c>
      <c r="U45" s="40">
        <v>0</v>
      </c>
    </row>
    <row r="46" spans="1:21" ht="16.5" customHeight="1">
      <c r="A46" s="10">
        <v>448</v>
      </c>
      <c r="B46" s="111" t="s">
        <v>42</v>
      </c>
      <c r="C46" s="112"/>
      <c r="D46" s="113">
        <v>6608</v>
      </c>
      <c r="E46" s="114"/>
      <c r="F46" s="22">
        <f t="shared" si="10"/>
        <v>42</v>
      </c>
      <c r="G46" s="23">
        <f t="shared" si="1"/>
        <v>6.355932203389831</v>
      </c>
      <c r="H46" s="22">
        <v>26</v>
      </c>
      <c r="I46" s="30">
        <v>16</v>
      </c>
      <c r="J46" s="34">
        <v>3</v>
      </c>
      <c r="K46" s="23">
        <f t="shared" si="7"/>
        <v>7.142857142857142</v>
      </c>
      <c r="L46" s="36">
        <f t="shared" si="8"/>
        <v>74</v>
      </c>
      <c r="M46" s="23">
        <f t="shared" si="3"/>
        <v>11.198547215496369</v>
      </c>
      <c r="N46" s="36">
        <v>37</v>
      </c>
      <c r="O46" s="30">
        <v>37</v>
      </c>
      <c r="P46" s="4">
        <f t="shared" si="11"/>
        <v>-32</v>
      </c>
      <c r="Q46" s="23">
        <f t="shared" si="4"/>
        <v>-4.842615012106537</v>
      </c>
      <c r="R46" s="34">
        <f t="shared" si="9"/>
        <v>0</v>
      </c>
      <c r="S46" s="23">
        <f t="shared" si="6"/>
        <v>0</v>
      </c>
      <c r="T46" s="34">
        <v>0</v>
      </c>
      <c r="U46" s="40">
        <v>0</v>
      </c>
    </row>
    <row r="47" spans="1:21" ht="16.5" customHeight="1">
      <c r="A47" s="10">
        <v>449</v>
      </c>
      <c r="B47" s="111" t="s">
        <v>43</v>
      </c>
      <c r="C47" s="112"/>
      <c r="D47" s="113">
        <v>3394</v>
      </c>
      <c r="E47" s="114"/>
      <c r="F47" s="22">
        <f t="shared" si="10"/>
        <v>18</v>
      </c>
      <c r="G47" s="23">
        <f t="shared" si="1"/>
        <v>5.303476723629935</v>
      </c>
      <c r="H47" s="22">
        <v>9</v>
      </c>
      <c r="I47" s="30">
        <v>9</v>
      </c>
      <c r="J47" s="34">
        <v>0</v>
      </c>
      <c r="K47" s="23">
        <f t="shared" si="7"/>
        <v>0</v>
      </c>
      <c r="L47" s="36">
        <f t="shared" si="8"/>
        <v>48</v>
      </c>
      <c r="M47" s="23">
        <f t="shared" si="3"/>
        <v>14.142604596346494</v>
      </c>
      <c r="N47" s="36">
        <v>24</v>
      </c>
      <c r="O47" s="30">
        <v>24</v>
      </c>
      <c r="P47" s="4">
        <f t="shared" si="11"/>
        <v>-30</v>
      </c>
      <c r="Q47" s="23">
        <f t="shared" si="4"/>
        <v>-8.83912787271656</v>
      </c>
      <c r="R47" s="34">
        <f t="shared" si="9"/>
        <v>0</v>
      </c>
      <c r="S47" s="23">
        <f t="shared" si="6"/>
        <v>0</v>
      </c>
      <c r="T47" s="34">
        <v>0</v>
      </c>
      <c r="U47" s="40">
        <v>0</v>
      </c>
    </row>
    <row r="48" spans="1:21" ht="16.5" customHeight="1" thickBot="1">
      <c r="A48" s="12">
        <v>450</v>
      </c>
      <c r="B48" s="121" t="s">
        <v>44</v>
      </c>
      <c r="C48" s="122"/>
      <c r="D48" s="129">
        <v>3245</v>
      </c>
      <c r="E48" s="130"/>
      <c r="F48" s="26">
        <f t="shared" si="10"/>
        <v>18</v>
      </c>
      <c r="G48" s="27">
        <f t="shared" si="1"/>
        <v>5.546995377503852</v>
      </c>
      <c r="H48" s="26">
        <v>8</v>
      </c>
      <c r="I48" s="31">
        <v>10</v>
      </c>
      <c r="J48" s="35">
        <v>2</v>
      </c>
      <c r="K48" s="27">
        <f t="shared" si="7"/>
        <v>11.11111111111111</v>
      </c>
      <c r="L48" s="37">
        <f t="shared" si="8"/>
        <v>29</v>
      </c>
      <c r="M48" s="27">
        <f t="shared" si="3"/>
        <v>8.936825885978429</v>
      </c>
      <c r="N48" s="37">
        <v>10</v>
      </c>
      <c r="O48" s="31">
        <v>19</v>
      </c>
      <c r="P48" s="8">
        <f t="shared" si="11"/>
        <v>-11</v>
      </c>
      <c r="Q48" s="27">
        <f t="shared" si="4"/>
        <v>-3.389830508474576</v>
      </c>
      <c r="R48" s="35">
        <f t="shared" si="9"/>
        <v>0</v>
      </c>
      <c r="S48" s="27">
        <f t="shared" si="6"/>
        <v>0</v>
      </c>
      <c r="T48" s="35">
        <v>0</v>
      </c>
      <c r="U48" s="41">
        <v>0</v>
      </c>
    </row>
  </sheetData>
  <mergeCells count="101">
    <mergeCell ref="D48:E48"/>
    <mergeCell ref="D42:E42"/>
    <mergeCell ref="D43:E43"/>
    <mergeCell ref="D44:E44"/>
    <mergeCell ref="D45:E45"/>
    <mergeCell ref="D40:E40"/>
    <mergeCell ref="D41:E41"/>
    <mergeCell ref="D46:E46"/>
    <mergeCell ref="D47:E47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A7:A8"/>
    <mergeCell ref="D7:E7"/>
    <mergeCell ref="D8:E8"/>
    <mergeCell ref="D9:E9"/>
    <mergeCell ref="B47:C47"/>
    <mergeCell ref="B48:C48"/>
    <mergeCell ref="B7:C7"/>
    <mergeCell ref="B8:C8"/>
    <mergeCell ref="B43:C43"/>
    <mergeCell ref="B44:C44"/>
    <mergeCell ref="B45:C45"/>
    <mergeCell ref="B46:C46"/>
    <mergeCell ref="B39:C39"/>
    <mergeCell ref="B40:C40"/>
    <mergeCell ref="B33:C33"/>
    <mergeCell ref="B34:C34"/>
    <mergeCell ref="B41:C41"/>
    <mergeCell ref="B42:C42"/>
    <mergeCell ref="B35:C35"/>
    <mergeCell ref="B36:C36"/>
    <mergeCell ref="B37:C37"/>
    <mergeCell ref="B38:C38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R3:U3"/>
    <mergeCell ref="Q4:Q6"/>
    <mergeCell ref="B15:C15"/>
    <mergeCell ref="B16:C16"/>
    <mergeCell ref="D10:E10"/>
    <mergeCell ref="D11:E11"/>
    <mergeCell ref="D12:E12"/>
    <mergeCell ref="D13:E13"/>
    <mergeCell ref="D14:E14"/>
    <mergeCell ref="D15:E15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</mergeCells>
  <printOptions/>
  <pageMargins left="0.55" right="0.38" top="0.44" bottom="0.17" header="0.67" footer="0.17"/>
  <pageSetup horizontalDpi="300" verticalDpi="300" orientation="landscape" paperSize="12" scale="90" r:id="rId1"/>
  <ignoredErrors>
    <ignoredError sqref="I9:I11 H9:H11 H12:H14 I12:I14 T9:T14 U9:U14 N9:O14 J9:J14 F15:F32 F33:F48" formulaRange="1"/>
    <ignoredError sqref="R9:R48 R7:S7 Q7 K7 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875" style="0" customWidth="1"/>
    <col min="3" max="3" width="8.625" style="0" customWidth="1"/>
    <col min="5" max="5" width="6.75390625" style="0" customWidth="1"/>
    <col min="20" max="20" width="9.375" style="0" customWidth="1"/>
  </cols>
  <sheetData>
    <row r="1" ht="13.5">
      <c r="A1" t="s">
        <v>100</v>
      </c>
    </row>
    <row r="2" ht="14.25" thickBot="1"/>
    <row r="3" spans="1:21" ht="16.5" customHeight="1">
      <c r="A3" s="99" t="s">
        <v>0</v>
      </c>
      <c r="B3" s="102" t="s">
        <v>80</v>
      </c>
      <c r="C3" s="102"/>
      <c r="D3" s="102" t="s">
        <v>5</v>
      </c>
      <c r="E3" s="102"/>
      <c r="F3" s="88" t="s">
        <v>82</v>
      </c>
      <c r="G3" s="88"/>
      <c r="H3" s="88"/>
      <c r="I3" s="88"/>
      <c r="J3" s="88"/>
      <c r="K3" s="88"/>
      <c r="L3" s="89" t="s">
        <v>83</v>
      </c>
      <c r="M3" s="90"/>
      <c r="N3" s="90"/>
      <c r="O3" s="90"/>
      <c r="P3" s="89" t="s">
        <v>84</v>
      </c>
      <c r="Q3" s="91"/>
      <c r="R3" s="90" t="s">
        <v>85</v>
      </c>
      <c r="S3" s="90"/>
      <c r="T3" s="90"/>
      <c r="U3" s="108"/>
    </row>
    <row r="4" spans="1:21" ht="16.5" customHeight="1">
      <c r="A4" s="100"/>
      <c r="B4" s="103"/>
      <c r="C4" s="103"/>
      <c r="D4" s="103"/>
      <c r="E4" s="103"/>
      <c r="F4" s="85" t="s">
        <v>91</v>
      </c>
      <c r="G4" s="82" t="s">
        <v>1</v>
      </c>
      <c r="H4" s="85" t="s">
        <v>2</v>
      </c>
      <c r="I4" s="82" t="s">
        <v>3</v>
      </c>
      <c r="J4" s="92" t="s">
        <v>4</v>
      </c>
      <c r="K4" s="93"/>
      <c r="L4" s="85" t="s">
        <v>91</v>
      </c>
      <c r="M4" s="82" t="s">
        <v>1</v>
      </c>
      <c r="N4" s="105" t="s">
        <v>2</v>
      </c>
      <c r="O4" s="82" t="s">
        <v>3</v>
      </c>
      <c r="P4" s="85" t="s">
        <v>91</v>
      </c>
      <c r="Q4" s="82" t="s">
        <v>1</v>
      </c>
      <c r="R4" s="85" t="s">
        <v>91</v>
      </c>
      <c r="S4" s="82" t="s">
        <v>1</v>
      </c>
      <c r="T4" s="85" t="s">
        <v>2</v>
      </c>
      <c r="U4" s="96" t="s">
        <v>3</v>
      </c>
    </row>
    <row r="5" spans="1:21" ht="16.5" customHeight="1">
      <c r="A5" s="100"/>
      <c r="B5" s="103"/>
      <c r="C5" s="103"/>
      <c r="D5" s="103"/>
      <c r="E5" s="103"/>
      <c r="F5" s="86"/>
      <c r="G5" s="83"/>
      <c r="H5" s="86"/>
      <c r="I5" s="83"/>
      <c r="J5" s="94"/>
      <c r="K5" s="95"/>
      <c r="L5" s="86"/>
      <c r="M5" s="83"/>
      <c r="N5" s="106"/>
      <c r="O5" s="83"/>
      <c r="P5" s="86"/>
      <c r="Q5" s="83"/>
      <c r="R5" s="86"/>
      <c r="S5" s="83"/>
      <c r="T5" s="86"/>
      <c r="U5" s="97"/>
    </row>
    <row r="6" spans="1:21" ht="16.5" customHeight="1">
      <c r="A6" s="101"/>
      <c r="B6" s="104"/>
      <c r="C6" s="104"/>
      <c r="D6" s="104"/>
      <c r="E6" s="104"/>
      <c r="F6" s="87"/>
      <c r="G6" s="84"/>
      <c r="H6" s="87"/>
      <c r="I6" s="84"/>
      <c r="J6" s="2" t="s">
        <v>91</v>
      </c>
      <c r="K6" s="3" t="s">
        <v>92</v>
      </c>
      <c r="L6" s="87"/>
      <c r="M6" s="84"/>
      <c r="N6" s="107"/>
      <c r="O6" s="84"/>
      <c r="P6" s="87"/>
      <c r="Q6" s="84"/>
      <c r="R6" s="87"/>
      <c r="S6" s="84"/>
      <c r="T6" s="87"/>
      <c r="U6" s="98"/>
    </row>
    <row r="7" spans="1:21" ht="16.5" customHeight="1">
      <c r="A7" s="48">
        <v>205</v>
      </c>
      <c r="B7" s="131" t="s">
        <v>46</v>
      </c>
      <c r="C7" s="131"/>
      <c r="D7" s="117">
        <v>49000</v>
      </c>
      <c r="E7" s="118"/>
      <c r="F7" s="20">
        <f aca="true" t="shared" si="0" ref="F7:F39">SUM(H7:I7)</f>
        <v>429</v>
      </c>
      <c r="G7" s="21">
        <f aca="true" t="shared" si="1" ref="G7:G39">F7/D7*1000</f>
        <v>8.755102040816327</v>
      </c>
      <c r="H7" s="20">
        <v>218</v>
      </c>
      <c r="I7" s="28">
        <v>211</v>
      </c>
      <c r="J7" s="32">
        <v>36</v>
      </c>
      <c r="K7" s="21">
        <f>J7/F7*100</f>
        <v>8.391608391608392</v>
      </c>
      <c r="L7" s="20">
        <f aca="true" t="shared" si="2" ref="L7:L39">SUM(N7:O7)</f>
        <v>422</v>
      </c>
      <c r="M7" s="21">
        <f>L7/D7*1000</f>
        <v>8.612244897959185</v>
      </c>
      <c r="N7" s="20">
        <v>225</v>
      </c>
      <c r="O7" s="28">
        <v>197</v>
      </c>
      <c r="P7" s="20">
        <f>F7-L7</f>
        <v>7</v>
      </c>
      <c r="Q7" s="21">
        <f>P7/D7*1000</f>
        <v>0.14285714285714288</v>
      </c>
      <c r="R7" s="34">
        <f aca="true" t="shared" si="3" ref="R7:R39">SUM(T7:U7)</f>
        <v>0</v>
      </c>
      <c r="S7" s="21">
        <f>R7/F7*1000</f>
        <v>0</v>
      </c>
      <c r="T7" s="32">
        <v>0</v>
      </c>
      <c r="U7" s="47">
        <v>0</v>
      </c>
    </row>
    <row r="8" spans="1:21" ht="16.5" customHeight="1">
      <c r="A8" s="10">
        <v>321</v>
      </c>
      <c r="B8" s="132" t="s">
        <v>47</v>
      </c>
      <c r="C8" s="132"/>
      <c r="D8" s="113">
        <v>13221</v>
      </c>
      <c r="E8" s="114"/>
      <c r="F8" s="22">
        <f t="shared" si="0"/>
        <v>93</v>
      </c>
      <c r="G8" s="23">
        <f t="shared" si="1"/>
        <v>7.0342636714318125</v>
      </c>
      <c r="H8" s="22">
        <v>47</v>
      </c>
      <c r="I8" s="30">
        <v>46</v>
      </c>
      <c r="J8" s="34">
        <v>6</v>
      </c>
      <c r="K8" s="23">
        <f aca="true" t="shared" si="4" ref="K8:K39">J8/F8*100</f>
        <v>6.451612903225806</v>
      </c>
      <c r="L8" s="22">
        <f t="shared" si="2"/>
        <v>161</v>
      </c>
      <c r="M8" s="23">
        <f aca="true" t="shared" si="5" ref="M8:M39">L8/D8*1000</f>
        <v>12.177596248392708</v>
      </c>
      <c r="N8" s="22">
        <v>97</v>
      </c>
      <c r="O8" s="30">
        <v>64</v>
      </c>
      <c r="P8" s="22">
        <f aca="true" t="shared" si="6" ref="P8:P39">F8-L8</f>
        <v>-68</v>
      </c>
      <c r="Q8" s="23">
        <f aca="true" t="shared" si="7" ref="Q8:Q39">P8/D8*1000</f>
        <v>-5.143332576960895</v>
      </c>
      <c r="R8" s="34">
        <f t="shared" si="3"/>
        <v>0</v>
      </c>
      <c r="S8" s="23">
        <f aca="true" t="shared" si="8" ref="S8:S39">R8/F8*1000</f>
        <v>0</v>
      </c>
      <c r="T8" s="34">
        <v>0</v>
      </c>
      <c r="U8" s="40">
        <v>0</v>
      </c>
    </row>
    <row r="9" spans="1:21" ht="16.5" customHeight="1">
      <c r="A9" s="10">
        <v>322</v>
      </c>
      <c r="B9" s="132" t="s">
        <v>48</v>
      </c>
      <c r="C9" s="132"/>
      <c r="D9" s="113">
        <v>19639</v>
      </c>
      <c r="E9" s="114"/>
      <c r="F9" s="22">
        <f t="shared" si="0"/>
        <v>134</v>
      </c>
      <c r="G9" s="23">
        <f t="shared" si="1"/>
        <v>6.823158001934925</v>
      </c>
      <c r="H9" s="22">
        <v>71</v>
      </c>
      <c r="I9" s="30">
        <v>63</v>
      </c>
      <c r="J9" s="34">
        <v>13</v>
      </c>
      <c r="K9" s="23">
        <f t="shared" si="4"/>
        <v>9.701492537313433</v>
      </c>
      <c r="L9" s="22">
        <f t="shared" si="2"/>
        <v>196</v>
      </c>
      <c r="M9" s="23">
        <f t="shared" si="5"/>
        <v>9.980141555068995</v>
      </c>
      <c r="N9" s="22">
        <v>109</v>
      </c>
      <c r="O9" s="30">
        <v>87</v>
      </c>
      <c r="P9" s="22">
        <f t="shared" si="6"/>
        <v>-62</v>
      </c>
      <c r="Q9" s="23">
        <f t="shared" si="7"/>
        <v>-3.15698355313407</v>
      </c>
      <c r="R9" s="34">
        <f t="shared" si="3"/>
        <v>0</v>
      </c>
      <c r="S9" s="23">
        <f t="shared" si="8"/>
        <v>0</v>
      </c>
      <c r="T9" s="34">
        <v>0</v>
      </c>
      <c r="U9" s="40">
        <v>0</v>
      </c>
    </row>
    <row r="10" spans="1:21" ht="16.5" customHeight="1">
      <c r="A10" s="10">
        <v>323</v>
      </c>
      <c r="B10" s="132" t="s">
        <v>49</v>
      </c>
      <c r="C10" s="132"/>
      <c r="D10" s="113">
        <v>8709</v>
      </c>
      <c r="E10" s="114"/>
      <c r="F10" s="22">
        <f t="shared" si="0"/>
        <v>52</v>
      </c>
      <c r="G10" s="23">
        <f t="shared" si="1"/>
        <v>5.970834768630153</v>
      </c>
      <c r="H10" s="22">
        <v>25</v>
      </c>
      <c r="I10" s="30">
        <v>27</v>
      </c>
      <c r="J10" s="34">
        <v>3</v>
      </c>
      <c r="K10" s="23">
        <f t="shared" si="4"/>
        <v>5.769230769230769</v>
      </c>
      <c r="L10" s="22">
        <f t="shared" si="2"/>
        <v>106</v>
      </c>
      <c r="M10" s="23">
        <f t="shared" si="5"/>
        <v>12.171317028361464</v>
      </c>
      <c r="N10" s="22">
        <v>56</v>
      </c>
      <c r="O10" s="30">
        <v>50</v>
      </c>
      <c r="P10" s="22">
        <f t="shared" si="6"/>
        <v>-54</v>
      </c>
      <c r="Q10" s="23">
        <f t="shared" si="7"/>
        <v>-6.200482259731312</v>
      </c>
      <c r="R10" s="34">
        <f t="shared" si="3"/>
        <v>0</v>
      </c>
      <c r="S10" s="23">
        <f t="shared" si="8"/>
        <v>0</v>
      </c>
      <c r="T10" s="34">
        <v>0</v>
      </c>
      <c r="U10" s="40">
        <v>0</v>
      </c>
    </row>
    <row r="11" spans="1:21" ht="16.5" customHeight="1">
      <c r="A11" s="10">
        <v>324</v>
      </c>
      <c r="B11" s="132" t="s">
        <v>50</v>
      </c>
      <c r="C11" s="132"/>
      <c r="D11" s="113">
        <v>5056</v>
      </c>
      <c r="E11" s="114"/>
      <c r="F11" s="22">
        <f t="shared" si="0"/>
        <v>38</v>
      </c>
      <c r="G11" s="23">
        <f t="shared" si="1"/>
        <v>7.515822784810127</v>
      </c>
      <c r="H11" s="22">
        <v>19</v>
      </c>
      <c r="I11" s="30">
        <v>19</v>
      </c>
      <c r="J11" s="34">
        <v>1</v>
      </c>
      <c r="K11" s="23">
        <f t="shared" si="4"/>
        <v>2.631578947368421</v>
      </c>
      <c r="L11" s="22">
        <f t="shared" si="2"/>
        <v>59</v>
      </c>
      <c r="M11" s="23">
        <f t="shared" si="5"/>
        <v>11.669303797468354</v>
      </c>
      <c r="N11" s="22">
        <v>35</v>
      </c>
      <c r="O11" s="30">
        <v>24</v>
      </c>
      <c r="P11" s="22">
        <f t="shared" si="6"/>
        <v>-21</v>
      </c>
      <c r="Q11" s="23">
        <f t="shared" si="7"/>
        <v>-4.1534810126582276</v>
      </c>
      <c r="R11" s="34">
        <f t="shared" si="3"/>
        <v>0</v>
      </c>
      <c r="S11" s="23">
        <f t="shared" si="8"/>
        <v>0</v>
      </c>
      <c r="T11" s="34">
        <v>0</v>
      </c>
      <c r="U11" s="40">
        <v>0</v>
      </c>
    </row>
    <row r="12" spans="1:21" ht="16.5" customHeight="1">
      <c r="A12" s="10">
        <v>325</v>
      </c>
      <c r="B12" s="132" t="s">
        <v>51</v>
      </c>
      <c r="C12" s="132"/>
      <c r="D12" s="113">
        <v>2800</v>
      </c>
      <c r="E12" s="114"/>
      <c r="F12" s="22">
        <f t="shared" si="0"/>
        <v>18</v>
      </c>
      <c r="G12" s="23">
        <f t="shared" si="1"/>
        <v>6.428571428571429</v>
      </c>
      <c r="H12" s="22">
        <v>10</v>
      </c>
      <c r="I12" s="30">
        <v>8</v>
      </c>
      <c r="J12" s="34">
        <v>1</v>
      </c>
      <c r="K12" s="23">
        <f t="shared" si="4"/>
        <v>5.555555555555555</v>
      </c>
      <c r="L12" s="22">
        <f t="shared" si="2"/>
        <v>45</v>
      </c>
      <c r="M12" s="23">
        <f t="shared" si="5"/>
        <v>16.07142857142857</v>
      </c>
      <c r="N12" s="22">
        <v>28</v>
      </c>
      <c r="O12" s="30">
        <v>17</v>
      </c>
      <c r="P12" s="22">
        <f t="shared" si="6"/>
        <v>-27</v>
      </c>
      <c r="Q12" s="23">
        <f t="shared" si="7"/>
        <v>-9.642857142857142</v>
      </c>
      <c r="R12" s="34">
        <f t="shared" si="3"/>
        <v>0</v>
      </c>
      <c r="S12" s="23">
        <f t="shared" si="8"/>
        <v>0</v>
      </c>
      <c r="T12" s="34">
        <v>0</v>
      </c>
      <c r="U12" s="40">
        <v>0</v>
      </c>
    </row>
    <row r="13" spans="1:21" ht="16.5" customHeight="1">
      <c r="A13" s="10">
        <v>326</v>
      </c>
      <c r="B13" s="132" t="s">
        <v>52</v>
      </c>
      <c r="C13" s="132"/>
      <c r="D13" s="113">
        <v>5183</v>
      </c>
      <c r="E13" s="114"/>
      <c r="F13" s="22">
        <f t="shared" si="0"/>
        <v>56</v>
      </c>
      <c r="G13" s="23">
        <f t="shared" si="1"/>
        <v>10.804553347482154</v>
      </c>
      <c r="H13" s="22">
        <v>31</v>
      </c>
      <c r="I13" s="30">
        <v>25</v>
      </c>
      <c r="J13" s="34">
        <v>6</v>
      </c>
      <c r="K13" s="23">
        <f t="shared" si="4"/>
        <v>10.714285714285714</v>
      </c>
      <c r="L13" s="22">
        <f t="shared" si="2"/>
        <v>39</v>
      </c>
      <c r="M13" s="23">
        <f t="shared" si="5"/>
        <v>7.524599652710785</v>
      </c>
      <c r="N13" s="22">
        <v>24</v>
      </c>
      <c r="O13" s="30">
        <v>15</v>
      </c>
      <c r="P13" s="22">
        <f t="shared" si="6"/>
        <v>17</v>
      </c>
      <c r="Q13" s="23">
        <f t="shared" si="7"/>
        <v>3.279953694771368</v>
      </c>
      <c r="R13" s="34">
        <f t="shared" si="3"/>
        <v>0</v>
      </c>
      <c r="S13" s="23">
        <f t="shared" si="8"/>
        <v>0</v>
      </c>
      <c r="T13" s="34">
        <v>0</v>
      </c>
      <c r="U13" s="40">
        <v>0</v>
      </c>
    </row>
    <row r="14" spans="1:21" ht="16.5" customHeight="1">
      <c r="A14" s="10">
        <v>327</v>
      </c>
      <c r="B14" s="132" t="s">
        <v>53</v>
      </c>
      <c r="C14" s="132"/>
      <c r="D14" s="113">
        <v>4999</v>
      </c>
      <c r="E14" s="114"/>
      <c r="F14" s="22">
        <f t="shared" si="0"/>
        <v>40</v>
      </c>
      <c r="G14" s="23">
        <f t="shared" si="1"/>
        <v>8.001600320064012</v>
      </c>
      <c r="H14" s="22">
        <v>24</v>
      </c>
      <c r="I14" s="30">
        <v>16</v>
      </c>
      <c r="J14" s="34">
        <v>2</v>
      </c>
      <c r="K14" s="23">
        <f t="shared" si="4"/>
        <v>5</v>
      </c>
      <c r="L14" s="22">
        <f t="shared" si="2"/>
        <v>63</v>
      </c>
      <c r="M14" s="23">
        <f t="shared" si="5"/>
        <v>12.602520504100822</v>
      </c>
      <c r="N14" s="22">
        <v>41</v>
      </c>
      <c r="O14" s="30">
        <v>22</v>
      </c>
      <c r="P14" s="22">
        <f t="shared" si="6"/>
        <v>-23</v>
      </c>
      <c r="Q14" s="23">
        <f t="shared" si="7"/>
        <v>-4.6009201840368075</v>
      </c>
      <c r="R14" s="34">
        <f t="shared" si="3"/>
        <v>0</v>
      </c>
      <c r="S14" s="23">
        <f t="shared" si="8"/>
        <v>0</v>
      </c>
      <c r="T14" s="34">
        <v>0</v>
      </c>
      <c r="U14" s="40">
        <v>0</v>
      </c>
    </row>
    <row r="15" spans="1:21" ht="16.5" customHeight="1">
      <c r="A15" s="10">
        <v>328</v>
      </c>
      <c r="B15" s="133" t="s">
        <v>54</v>
      </c>
      <c r="C15" s="133"/>
      <c r="D15" s="113">
        <v>5821</v>
      </c>
      <c r="E15" s="114"/>
      <c r="F15" s="22">
        <f t="shared" si="0"/>
        <v>52</v>
      </c>
      <c r="G15" s="23">
        <f t="shared" si="1"/>
        <v>8.93317299433087</v>
      </c>
      <c r="H15" s="22">
        <v>28</v>
      </c>
      <c r="I15" s="30">
        <v>24</v>
      </c>
      <c r="J15" s="34">
        <v>4</v>
      </c>
      <c r="K15" s="23">
        <f t="shared" si="4"/>
        <v>7.6923076923076925</v>
      </c>
      <c r="L15" s="22">
        <f t="shared" si="2"/>
        <v>66</v>
      </c>
      <c r="M15" s="23">
        <f t="shared" si="5"/>
        <v>11.338258031266104</v>
      </c>
      <c r="N15" s="22">
        <v>33</v>
      </c>
      <c r="O15" s="30">
        <v>33</v>
      </c>
      <c r="P15" s="22">
        <f t="shared" si="6"/>
        <v>-14</v>
      </c>
      <c r="Q15" s="23">
        <f t="shared" si="7"/>
        <v>-2.405085036935234</v>
      </c>
      <c r="R15" s="34">
        <f t="shared" si="3"/>
        <v>1</v>
      </c>
      <c r="S15" s="23">
        <f t="shared" si="8"/>
        <v>19.230769230769234</v>
      </c>
      <c r="T15" s="34">
        <v>0</v>
      </c>
      <c r="U15" s="40">
        <v>1</v>
      </c>
    </row>
    <row r="16" spans="1:21" ht="16.5" customHeight="1">
      <c r="A16" s="10">
        <v>382</v>
      </c>
      <c r="B16" s="133" t="s">
        <v>55</v>
      </c>
      <c r="C16" s="133"/>
      <c r="D16" s="113">
        <v>10896</v>
      </c>
      <c r="E16" s="114"/>
      <c r="F16" s="22">
        <f t="shared" si="0"/>
        <v>83</v>
      </c>
      <c r="G16" s="23">
        <f t="shared" si="1"/>
        <v>7.617474302496329</v>
      </c>
      <c r="H16" s="22">
        <v>37</v>
      </c>
      <c r="I16" s="30">
        <v>46</v>
      </c>
      <c r="J16" s="34">
        <v>5</v>
      </c>
      <c r="K16" s="23">
        <f t="shared" si="4"/>
        <v>6.024096385542169</v>
      </c>
      <c r="L16" s="22">
        <f t="shared" si="2"/>
        <v>127</v>
      </c>
      <c r="M16" s="23">
        <f t="shared" si="5"/>
        <v>11.655653450807636</v>
      </c>
      <c r="N16" s="22">
        <v>73</v>
      </c>
      <c r="O16" s="30">
        <v>54</v>
      </c>
      <c r="P16" s="22">
        <f t="shared" si="6"/>
        <v>-44</v>
      </c>
      <c r="Q16" s="23">
        <f t="shared" si="7"/>
        <v>-4.038179148311307</v>
      </c>
      <c r="R16" s="34">
        <f t="shared" si="3"/>
        <v>0</v>
      </c>
      <c r="S16" s="23">
        <f t="shared" si="8"/>
        <v>0</v>
      </c>
      <c r="T16" s="34">
        <v>0</v>
      </c>
      <c r="U16" s="40">
        <v>0</v>
      </c>
    </row>
    <row r="17" spans="1:21" ht="16.5" customHeight="1">
      <c r="A17" s="10">
        <v>383</v>
      </c>
      <c r="B17" s="134" t="s">
        <v>56</v>
      </c>
      <c r="C17" s="134"/>
      <c r="D17" s="113">
        <v>10768</v>
      </c>
      <c r="E17" s="114"/>
      <c r="F17" s="22">
        <f t="shared" si="0"/>
        <v>67</v>
      </c>
      <c r="G17" s="23">
        <f t="shared" si="1"/>
        <v>6.222139673105497</v>
      </c>
      <c r="H17" s="22">
        <v>36</v>
      </c>
      <c r="I17" s="30">
        <v>31</v>
      </c>
      <c r="J17" s="34">
        <v>7</v>
      </c>
      <c r="K17" s="23">
        <f t="shared" si="4"/>
        <v>10.44776119402985</v>
      </c>
      <c r="L17" s="22">
        <f t="shared" si="2"/>
        <v>125</v>
      </c>
      <c r="M17" s="23">
        <f t="shared" si="5"/>
        <v>11.608469539375928</v>
      </c>
      <c r="N17" s="22">
        <v>74</v>
      </c>
      <c r="O17" s="30">
        <v>51</v>
      </c>
      <c r="P17" s="22">
        <f t="shared" si="6"/>
        <v>-58</v>
      </c>
      <c r="Q17" s="23">
        <f t="shared" si="7"/>
        <v>-5.38632986627043</v>
      </c>
      <c r="R17" s="34">
        <f t="shared" si="3"/>
        <v>1</v>
      </c>
      <c r="S17" s="23">
        <f t="shared" si="8"/>
        <v>14.925373134328359</v>
      </c>
      <c r="T17" s="34">
        <v>1</v>
      </c>
      <c r="U17" s="40">
        <v>0</v>
      </c>
    </row>
    <row r="18" spans="1:21" ht="16.5" customHeight="1">
      <c r="A18" s="10">
        <v>384</v>
      </c>
      <c r="B18" s="134" t="s">
        <v>57</v>
      </c>
      <c r="C18" s="134"/>
      <c r="D18" s="113">
        <v>15601</v>
      </c>
      <c r="E18" s="114"/>
      <c r="F18" s="22">
        <f t="shared" si="0"/>
        <v>119</v>
      </c>
      <c r="G18" s="23">
        <f t="shared" si="1"/>
        <v>7.627716172040254</v>
      </c>
      <c r="H18" s="22">
        <v>54</v>
      </c>
      <c r="I18" s="30">
        <v>65</v>
      </c>
      <c r="J18" s="34">
        <v>9</v>
      </c>
      <c r="K18" s="23">
        <f t="shared" si="4"/>
        <v>7.563025210084033</v>
      </c>
      <c r="L18" s="22">
        <f t="shared" si="2"/>
        <v>162</v>
      </c>
      <c r="M18" s="23">
        <f t="shared" si="5"/>
        <v>10.383949746811103</v>
      </c>
      <c r="N18" s="22">
        <v>103</v>
      </c>
      <c r="O18" s="30">
        <v>59</v>
      </c>
      <c r="P18" s="22">
        <f t="shared" si="6"/>
        <v>-43</v>
      </c>
      <c r="Q18" s="23">
        <f t="shared" si="7"/>
        <v>-2.756233574770848</v>
      </c>
      <c r="R18" s="34">
        <f t="shared" si="3"/>
        <v>0</v>
      </c>
      <c r="S18" s="23">
        <f t="shared" si="8"/>
        <v>0</v>
      </c>
      <c r="T18" s="34">
        <v>0</v>
      </c>
      <c r="U18" s="40">
        <v>0</v>
      </c>
    </row>
    <row r="19" spans="1:21" ht="16.5" customHeight="1">
      <c r="A19" s="10">
        <v>385</v>
      </c>
      <c r="B19" s="134" t="s">
        <v>58</v>
      </c>
      <c r="C19" s="134"/>
      <c r="D19" s="113">
        <v>2805</v>
      </c>
      <c r="E19" s="114"/>
      <c r="F19" s="22">
        <f t="shared" si="0"/>
        <v>15</v>
      </c>
      <c r="G19" s="23">
        <f t="shared" si="1"/>
        <v>5.347593582887701</v>
      </c>
      <c r="H19" s="22">
        <v>6</v>
      </c>
      <c r="I19" s="30">
        <v>9</v>
      </c>
      <c r="J19" s="34">
        <v>1</v>
      </c>
      <c r="K19" s="23">
        <f t="shared" si="4"/>
        <v>6.666666666666667</v>
      </c>
      <c r="L19" s="22">
        <f t="shared" si="2"/>
        <v>26</v>
      </c>
      <c r="M19" s="23">
        <f t="shared" si="5"/>
        <v>9.269162210338681</v>
      </c>
      <c r="N19" s="22">
        <v>15</v>
      </c>
      <c r="O19" s="30">
        <v>11</v>
      </c>
      <c r="P19" s="22">
        <f t="shared" si="6"/>
        <v>-11</v>
      </c>
      <c r="Q19" s="23">
        <f t="shared" si="7"/>
        <v>-3.9215686274509802</v>
      </c>
      <c r="R19" s="34">
        <f t="shared" si="3"/>
        <v>0</v>
      </c>
      <c r="S19" s="23">
        <f t="shared" si="8"/>
        <v>0</v>
      </c>
      <c r="T19" s="34">
        <v>0</v>
      </c>
      <c r="U19" s="40">
        <v>0</v>
      </c>
    </row>
    <row r="20" spans="1:21" ht="16.5" customHeight="1">
      <c r="A20" s="11">
        <v>386</v>
      </c>
      <c r="B20" s="135" t="s">
        <v>59</v>
      </c>
      <c r="C20" s="135"/>
      <c r="D20" s="115">
        <v>4172</v>
      </c>
      <c r="E20" s="116"/>
      <c r="F20" s="24">
        <f t="shared" si="0"/>
        <v>21</v>
      </c>
      <c r="G20" s="25">
        <f t="shared" si="1"/>
        <v>5.033557046979865</v>
      </c>
      <c r="H20" s="24">
        <v>11</v>
      </c>
      <c r="I20" s="29">
        <v>10</v>
      </c>
      <c r="J20" s="33">
        <v>1</v>
      </c>
      <c r="K20" s="25">
        <f t="shared" si="4"/>
        <v>4.761904761904762</v>
      </c>
      <c r="L20" s="24">
        <f t="shared" si="2"/>
        <v>30</v>
      </c>
      <c r="M20" s="25">
        <f t="shared" si="5"/>
        <v>7.1907957813998085</v>
      </c>
      <c r="N20" s="24">
        <v>14</v>
      </c>
      <c r="O20" s="29">
        <v>16</v>
      </c>
      <c r="P20" s="24">
        <f t="shared" si="6"/>
        <v>-9</v>
      </c>
      <c r="Q20" s="25">
        <f t="shared" si="7"/>
        <v>-2.1572387344199426</v>
      </c>
      <c r="R20" s="34">
        <f t="shared" si="3"/>
        <v>0</v>
      </c>
      <c r="S20" s="25">
        <f t="shared" si="8"/>
        <v>0</v>
      </c>
      <c r="T20" s="33">
        <v>0</v>
      </c>
      <c r="U20" s="43">
        <v>0</v>
      </c>
    </row>
    <row r="21" spans="1:21" ht="16.5" customHeight="1">
      <c r="A21" s="9">
        <v>206</v>
      </c>
      <c r="B21" s="136" t="s">
        <v>60</v>
      </c>
      <c r="C21" s="136"/>
      <c r="D21" s="117">
        <v>63428</v>
      </c>
      <c r="E21" s="118"/>
      <c r="F21" s="20">
        <f t="shared" si="0"/>
        <v>545</v>
      </c>
      <c r="G21" s="21">
        <f t="shared" si="1"/>
        <v>8.592419751529292</v>
      </c>
      <c r="H21" s="20">
        <v>282</v>
      </c>
      <c r="I21" s="28">
        <v>263</v>
      </c>
      <c r="J21" s="32">
        <v>47</v>
      </c>
      <c r="K21" s="21">
        <f t="shared" si="4"/>
        <v>8.623853211009175</v>
      </c>
      <c r="L21" s="20">
        <f t="shared" si="2"/>
        <v>467</v>
      </c>
      <c r="M21" s="21">
        <f t="shared" si="5"/>
        <v>7.362678943053541</v>
      </c>
      <c r="N21" s="20">
        <v>256</v>
      </c>
      <c r="O21" s="28">
        <v>211</v>
      </c>
      <c r="P21" s="20">
        <f t="shared" si="6"/>
        <v>78</v>
      </c>
      <c r="Q21" s="21">
        <f t="shared" si="7"/>
        <v>1.229740808475752</v>
      </c>
      <c r="R21" s="32">
        <f t="shared" si="3"/>
        <v>1</v>
      </c>
      <c r="S21" s="21">
        <f t="shared" si="8"/>
        <v>1.834862385321101</v>
      </c>
      <c r="T21" s="32">
        <v>0</v>
      </c>
      <c r="U21" s="47">
        <v>1</v>
      </c>
    </row>
    <row r="22" spans="1:21" ht="16.5" customHeight="1">
      <c r="A22" s="10">
        <v>207</v>
      </c>
      <c r="B22" s="134" t="s">
        <v>61</v>
      </c>
      <c r="C22" s="134"/>
      <c r="D22" s="113">
        <v>43048</v>
      </c>
      <c r="E22" s="114"/>
      <c r="F22" s="22">
        <f t="shared" si="0"/>
        <v>507</v>
      </c>
      <c r="G22" s="23">
        <f t="shared" si="1"/>
        <v>11.777550641144769</v>
      </c>
      <c r="H22" s="22">
        <v>262</v>
      </c>
      <c r="I22" s="30">
        <v>245</v>
      </c>
      <c r="J22" s="34">
        <v>41</v>
      </c>
      <c r="K22" s="23">
        <f t="shared" si="4"/>
        <v>8.086785009861932</v>
      </c>
      <c r="L22" s="22">
        <f t="shared" si="2"/>
        <v>343</v>
      </c>
      <c r="M22" s="23">
        <f t="shared" si="5"/>
        <v>7.967849842036797</v>
      </c>
      <c r="N22" s="22">
        <v>190</v>
      </c>
      <c r="O22" s="30">
        <v>153</v>
      </c>
      <c r="P22" s="22">
        <f t="shared" si="6"/>
        <v>164</v>
      </c>
      <c r="Q22" s="23">
        <f t="shared" si="7"/>
        <v>3.8097007991079725</v>
      </c>
      <c r="R22" s="34">
        <f t="shared" si="3"/>
        <v>1</v>
      </c>
      <c r="S22" s="23">
        <f t="shared" si="8"/>
        <v>1.9723865877712032</v>
      </c>
      <c r="T22" s="34">
        <v>1</v>
      </c>
      <c r="U22" s="40">
        <v>0</v>
      </c>
    </row>
    <row r="23" spans="1:21" ht="16.5" customHeight="1">
      <c r="A23" s="10">
        <v>401</v>
      </c>
      <c r="B23" s="134" t="s">
        <v>62</v>
      </c>
      <c r="C23" s="134"/>
      <c r="D23" s="113">
        <v>15894</v>
      </c>
      <c r="E23" s="114"/>
      <c r="F23" s="22">
        <f t="shared" si="0"/>
        <v>127</v>
      </c>
      <c r="G23" s="23">
        <f t="shared" si="1"/>
        <v>7.990436642758274</v>
      </c>
      <c r="H23" s="22">
        <v>69</v>
      </c>
      <c r="I23" s="30">
        <v>58</v>
      </c>
      <c r="J23" s="34">
        <v>10</v>
      </c>
      <c r="K23" s="23">
        <f t="shared" si="4"/>
        <v>7.874015748031496</v>
      </c>
      <c r="L23" s="22">
        <f t="shared" si="2"/>
        <v>143</v>
      </c>
      <c r="M23" s="23">
        <f t="shared" si="5"/>
        <v>8.997105826097899</v>
      </c>
      <c r="N23" s="22">
        <v>71</v>
      </c>
      <c r="O23" s="30">
        <v>72</v>
      </c>
      <c r="P23" s="22">
        <f t="shared" si="6"/>
        <v>-16</v>
      </c>
      <c r="Q23" s="23">
        <f t="shared" si="7"/>
        <v>-1.0066691833396249</v>
      </c>
      <c r="R23" s="34">
        <f t="shared" si="3"/>
        <v>0</v>
      </c>
      <c r="S23" s="23">
        <f t="shared" si="8"/>
        <v>0</v>
      </c>
      <c r="T23" s="34">
        <v>0</v>
      </c>
      <c r="U23" s="40">
        <v>0</v>
      </c>
    </row>
    <row r="24" spans="1:21" ht="16.5" customHeight="1">
      <c r="A24" s="10">
        <v>402</v>
      </c>
      <c r="B24" s="134" t="s">
        <v>63</v>
      </c>
      <c r="C24" s="134"/>
      <c r="D24" s="113">
        <v>10405</v>
      </c>
      <c r="E24" s="114"/>
      <c r="F24" s="22">
        <f t="shared" si="0"/>
        <v>67</v>
      </c>
      <c r="G24" s="23">
        <f t="shared" si="1"/>
        <v>6.439211917347429</v>
      </c>
      <c r="H24" s="22">
        <v>35</v>
      </c>
      <c r="I24" s="30">
        <v>32</v>
      </c>
      <c r="J24" s="34">
        <v>8</v>
      </c>
      <c r="K24" s="23">
        <f t="shared" si="4"/>
        <v>11.940298507462686</v>
      </c>
      <c r="L24" s="22">
        <f t="shared" si="2"/>
        <v>121</v>
      </c>
      <c r="M24" s="23">
        <f t="shared" si="5"/>
        <v>11.629024507448342</v>
      </c>
      <c r="N24" s="22">
        <v>63</v>
      </c>
      <c r="O24" s="30">
        <v>58</v>
      </c>
      <c r="P24" s="22">
        <f t="shared" si="6"/>
        <v>-54</v>
      </c>
      <c r="Q24" s="23">
        <f t="shared" si="7"/>
        <v>-5.189812590100913</v>
      </c>
      <c r="R24" s="34">
        <f t="shared" si="3"/>
        <v>0</v>
      </c>
      <c r="S24" s="23">
        <f t="shared" si="8"/>
        <v>0</v>
      </c>
      <c r="T24" s="34">
        <v>0</v>
      </c>
      <c r="U24" s="40">
        <v>0</v>
      </c>
    </row>
    <row r="25" spans="1:21" ht="16.5" customHeight="1">
      <c r="A25" s="10">
        <v>404</v>
      </c>
      <c r="B25" s="134" t="s">
        <v>64</v>
      </c>
      <c r="C25" s="134"/>
      <c r="D25" s="113">
        <v>6087</v>
      </c>
      <c r="E25" s="114"/>
      <c r="F25" s="22">
        <f t="shared" si="0"/>
        <v>46</v>
      </c>
      <c r="G25" s="23">
        <f t="shared" si="1"/>
        <v>7.557088877936586</v>
      </c>
      <c r="H25" s="22">
        <v>16</v>
      </c>
      <c r="I25" s="30">
        <v>30</v>
      </c>
      <c r="J25" s="34">
        <v>1</v>
      </c>
      <c r="K25" s="23">
        <f t="shared" si="4"/>
        <v>2.1739130434782608</v>
      </c>
      <c r="L25" s="22">
        <f t="shared" si="2"/>
        <v>53</v>
      </c>
      <c r="M25" s="23">
        <f t="shared" si="5"/>
        <v>8.707080663709545</v>
      </c>
      <c r="N25" s="22">
        <v>32</v>
      </c>
      <c r="O25" s="30">
        <v>21</v>
      </c>
      <c r="P25" s="22">
        <f t="shared" si="6"/>
        <v>-7</v>
      </c>
      <c r="Q25" s="23">
        <f t="shared" si="7"/>
        <v>-1.149991785772959</v>
      </c>
      <c r="R25" s="34">
        <f t="shared" si="3"/>
        <v>0</v>
      </c>
      <c r="S25" s="23">
        <f t="shared" si="8"/>
        <v>0</v>
      </c>
      <c r="T25" s="34">
        <v>0</v>
      </c>
      <c r="U25" s="40">
        <v>0</v>
      </c>
    </row>
    <row r="26" spans="1:21" ht="16.5" customHeight="1">
      <c r="A26" s="10">
        <v>405</v>
      </c>
      <c r="B26" s="134" t="s">
        <v>65</v>
      </c>
      <c r="C26" s="134"/>
      <c r="D26" s="113">
        <v>10478</v>
      </c>
      <c r="E26" s="114"/>
      <c r="F26" s="22">
        <f t="shared" si="0"/>
        <v>87</v>
      </c>
      <c r="G26" s="23">
        <f t="shared" si="1"/>
        <v>8.303111280778776</v>
      </c>
      <c r="H26" s="22">
        <v>49</v>
      </c>
      <c r="I26" s="30">
        <v>38</v>
      </c>
      <c r="J26" s="34">
        <v>5</v>
      </c>
      <c r="K26" s="23">
        <f t="shared" si="4"/>
        <v>5.747126436781609</v>
      </c>
      <c r="L26" s="22">
        <f t="shared" si="2"/>
        <v>97</v>
      </c>
      <c r="M26" s="23">
        <f t="shared" si="5"/>
        <v>9.257491887764841</v>
      </c>
      <c r="N26" s="22">
        <v>55</v>
      </c>
      <c r="O26" s="30">
        <v>42</v>
      </c>
      <c r="P26" s="22">
        <f t="shared" si="6"/>
        <v>-10</v>
      </c>
      <c r="Q26" s="23">
        <f t="shared" si="7"/>
        <v>-0.954380606986066</v>
      </c>
      <c r="R26" s="34">
        <f t="shared" si="3"/>
        <v>0</v>
      </c>
      <c r="S26" s="23">
        <f t="shared" si="8"/>
        <v>0</v>
      </c>
      <c r="T26" s="34">
        <v>0</v>
      </c>
      <c r="U26" s="40">
        <v>0</v>
      </c>
    </row>
    <row r="27" spans="1:21" ht="16.5" customHeight="1">
      <c r="A27" s="10">
        <v>406</v>
      </c>
      <c r="B27" s="134" t="s">
        <v>66</v>
      </c>
      <c r="C27" s="134"/>
      <c r="D27" s="113">
        <v>5407</v>
      </c>
      <c r="E27" s="114"/>
      <c r="F27" s="22">
        <f t="shared" si="0"/>
        <v>56</v>
      </c>
      <c r="G27" s="23">
        <f t="shared" si="1"/>
        <v>10.356944701313113</v>
      </c>
      <c r="H27" s="22">
        <v>25</v>
      </c>
      <c r="I27" s="30">
        <v>31</v>
      </c>
      <c r="J27" s="34">
        <v>5</v>
      </c>
      <c r="K27" s="23">
        <f t="shared" si="4"/>
        <v>8.928571428571429</v>
      </c>
      <c r="L27" s="22">
        <f t="shared" si="2"/>
        <v>48</v>
      </c>
      <c r="M27" s="23">
        <f t="shared" si="5"/>
        <v>8.877381172554097</v>
      </c>
      <c r="N27" s="22">
        <v>31</v>
      </c>
      <c r="O27" s="30">
        <v>17</v>
      </c>
      <c r="P27" s="22">
        <f t="shared" si="6"/>
        <v>8</v>
      </c>
      <c r="Q27" s="23">
        <f t="shared" si="7"/>
        <v>1.479563528759016</v>
      </c>
      <c r="R27" s="34">
        <f t="shared" si="3"/>
        <v>0</v>
      </c>
      <c r="S27" s="23">
        <f t="shared" si="8"/>
        <v>0</v>
      </c>
      <c r="T27" s="34">
        <v>0</v>
      </c>
      <c r="U27" s="40">
        <v>0</v>
      </c>
    </row>
    <row r="28" spans="1:21" ht="16.5" customHeight="1">
      <c r="A28" s="10">
        <v>407</v>
      </c>
      <c r="B28" s="134" t="s">
        <v>67</v>
      </c>
      <c r="C28" s="134"/>
      <c r="D28" s="113">
        <v>9918</v>
      </c>
      <c r="E28" s="114"/>
      <c r="F28" s="22">
        <f t="shared" si="0"/>
        <v>79</v>
      </c>
      <c r="G28" s="23">
        <f t="shared" si="1"/>
        <v>7.9653155878201245</v>
      </c>
      <c r="H28" s="22">
        <v>35</v>
      </c>
      <c r="I28" s="30">
        <v>44</v>
      </c>
      <c r="J28" s="34">
        <v>9</v>
      </c>
      <c r="K28" s="23">
        <f t="shared" si="4"/>
        <v>11.39240506329114</v>
      </c>
      <c r="L28" s="22">
        <f t="shared" si="2"/>
        <v>100</v>
      </c>
      <c r="M28" s="23">
        <f t="shared" si="5"/>
        <v>10.08267795926598</v>
      </c>
      <c r="N28" s="22">
        <v>51</v>
      </c>
      <c r="O28" s="30">
        <v>49</v>
      </c>
      <c r="P28" s="22">
        <f t="shared" si="6"/>
        <v>-21</v>
      </c>
      <c r="Q28" s="23">
        <f t="shared" si="7"/>
        <v>-2.1173623714458563</v>
      </c>
      <c r="R28" s="34">
        <f t="shared" si="3"/>
        <v>0</v>
      </c>
      <c r="S28" s="23">
        <f t="shared" si="8"/>
        <v>0</v>
      </c>
      <c r="T28" s="34">
        <v>0</v>
      </c>
      <c r="U28" s="40">
        <v>0</v>
      </c>
    </row>
    <row r="29" spans="1:21" ht="16.5" customHeight="1">
      <c r="A29" s="10">
        <v>408</v>
      </c>
      <c r="B29" s="134" t="s">
        <v>68</v>
      </c>
      <c r="C29" s="134"/>
      <c r="D29" s="113">
        <v>10509</v>
      </c>
      <c r="E29" s="114"/>
      <c r="F29" s="22">
        <f t="shared" si="0"/>
        <v>82</v>
      </c>
      <c r="G29" s="23">
        <f t="shared" si="1"/>
        <v>7.80283566466838</v>
      </c>
      <c r="H29" s="22">
        <v>44</v>
      </c>
      <c r="I29" s="30">
        <v>38</v>
      </c>
      <c r="J29" s="34">
        <v>4</v>
      </c>
      <c r="K29" s="23">
        <f t="shared" si="4"/>
        <v>4.878048780487805</v>
      </c>
      <c r="L29" s="22">
        <f t="shared" si="2"/>
        <v>110</v>
      </c>
      <c r="M29" s="23">
        <f t="shared" si="5"/>
        <v>10.467218574555144</v>
      </c>
      <c r="N29" s="22">
        <v>62</v>
      </c>
      <c r="O29" s="30">
        <v>48</v>
      </c>
      <c r="P29" s="22">
        <f t="shared" si="6"/>
        <v>-28</v>
      </c>
      <c r="Q29" s="23">
        <f t="shared" si="7"/>
        <v>-2.664382909886764</v>
      </c>
      <c r="R29" s="34">
        <f t="shared" si="3"/>
        <v>0</v>
      </c>
      <c r="S29" s="23">
        <f t="shared" si="8"/>
        <v>0</v>
      </c>
      <c r="T29" s="34">
        <v>0</v>
      </c>
      <c r="U29" s="40">
        <v>0</v>
      </c>
    </row>
    <row r="30" spans="1:21" ht="16.5" customHeight="1">
      <c r="A30" s="10">
        <v>409</v>
      </c>
      <c r="B30" s="134" t="s">
        <v>69</v>
      </c>
      <c r="C30" s="134"/>
      <c r="D30" s="113">
        <v>8580</v>
      </c>
      <c r="E30" s="114"/>
      <c r="F30" s="22">
        <f t="shared" si="0"/>
        <v>66</v>
      </c>
      <c r="G30" s="23">
        <f t="shared" si="1"/>
        <v>7.6923076923076925</v>
      </c>
      <c r="H30" s="22">
        <v>29</v>
      </c>
      <c r="I30" s="30">
        <v>37</v>
      </c>
      <c r="J30" s="34">
        <v>8</v>
      </c>
      <c r="K30" s="23">
        <f t="shared" si="4"/>
        <v>12.121212121212121</v>
      </c>
      <c r="L30" s="22">
        <f t="shared" si="2"/>
        <v>86</v>
      </c>
      <c r="M30" s="23">
        <f t="shared" si="5"/>
        <v>10.023310023310023</v>
      </c>
      <c r="N30" s="22">
        <v>48</v>
      </c>
      <c r="O30" s="30">
        <v>38</v>
      </c>
      <c r="P30" s="22">
        <f t="shared" si="6"/>
        <v>-20</v>
      </c>
      <c r="Q30" s="23">
        <f t="shared" si="7"/>
        <v>-2.331002331002331</v>
      </c>
      <c r="R30" s="34">
        <f t="shared" si="3"/>
        <v>0</v>
      </c>
      <c r="S30" s="23">
        <f t="shared" si="8"/>
        <v>0</v>
      </c>
      <c r="T30" s="34">
        <v>0</v>
      </c>
      <c r="U30" s="40">
        <v>0</v>
      </c>
    </row>
    <row r="31" spans="1:21" ht="16.5" customHeight="1">
      <c r="A31" s="11">
        <v>411</v>
      </c>
      <c r="B31" s="135" t="s">
        <v>70</v>
      </c>
      <c r="C31" s="135"/>
      <c r="D31" s="115">
        <v>11924</v>
      </c>
      <c r="E31" s="116"/>
      <c r="F31" s="24">
        <f t="shared" si="0"/>
        <v>132</v>
      </c>
      <c r="G31" s="25">
        <f t="shared" si="1"/>
        <v>11.07011070110701</v>
      </c>
      <c r="H31" s="24">
        <v>65</v>
      </c>
      <c r="I31" s="29">
        <v>67</v>
      </c>
      <c r="J31" s="33">
        <v>8</v>
      </c>
      <c r="K31" s="25">
        <f t="shared" si="4"/>
        <v>6.0606060606060606</v>
      </c>
      <c r="L31" s="24">
        <f t="shared" si="2"/>
        <v>89</v>
      </c>
      <c r="M31" s="25">
        <f t="shared" si="5"/>
        <v>7.4639382757463935</v>
      </c>
      <c r="N31" s="24">
        <v>55</v>
      </c>
      <c r="O31" s="29">
        <v>34</v>
      </c>
      <c r="P31" s="24">
        <f t="shared" si="6"/>
        <v>43</v>
      </c>
      <c r="Q31" s="25">
        <f t="shared" si="7"/>
        <v>3.6061724253606173</v>
      </c>
      <c r="R31" s="33">
        <f t="shared" si="3"/>
        <v>0</v>
      </c>
      <c r="S31" s="25">
        <f t="shared" si="8"/>
        <v>0</v>
      </c>
      <c r="T31" s="33">
        <v>0</v>
      </c>
      <c r="U31" s="43">
        <v>0</v>
      </c>
    </row>
    <row r="32" spans="1:21" ht="16.5" customHeight="1">
      <c r="A32" s="9">
        <v>208</v>
      </c>
      <c r="B32" s="136" t="s">
        <v>71</v>
      </c>
      <c r="C32" s="136"/>
      <c r="D32" s="117">
        <v>49554</v>
      </c>
      <c r="E32" s="118"/>
      <c r="F32" s="20">
        <f t="shared" si="0"/>
        <v>525</v>
      </c>
      <c r="G32" s="21">
        <f t="shared" si="1"/>
        <v>10.59450296646083</v>
      </c>
      <c r="H32" s="20">
        <v>270</v>
      </c>
      <c r="I32" s="28">
        <v>255</v>
      </c>
      <c r="J32" s="32">
        <v>55</v>
      </c>
      <c r="K32" s="21">
        <f t="shared" si="4"/>
        <v>10.476190476190476</v>
      </c>
      <c r="L32" s="20">
        <f t="shared" si="2"/>
        <v>426</v>
      </c>
      <c r="M32" s="21">
        <f t="shared" si="5"/>
        <v>8.596682407071075</v>
      </c>
      <c r="N32" s="20">
        <v>236</v>
      </c>
      <c r="O32" s="28">
        <v>190</v>
      </c>
      <c r="P32" s="20">
        <f t="shared" si="6"/>
        <v>99</v>
      </c>
      <c r="Q32" s="21">
        <f t="shared" si="7"/>
        <v>1.9978205593897567</v>
      </c>
      <c r="R32" s="34">
        <f t="shared" si="3"/>
        <v>4</v>
      </c>
      <c r="S32" s="21">
        <f t="shared" si="8"/>
        <v>7.619047619047619</v>
      </c>
      <c r="T32" s="32">
        <v>1</v>
      </c>
      <c r="U32" s="47">
        <v>3</v>
      </c>
    </row>
    <row r="33" spans="1:21" ht="16.5" customHeight="1">
      <c r="A33" s="10">
        <v>421</v>
      </c>
      <c r="B33" s="134" t="s">
        <v>72</v>
      </c>
      <c r="C33" s="134"/>
      <c r="D33" s="113">
        <v>5541</v>
      </c>
      <c r="E33" s="114"/>
      <c r="F33" s="22">
        <f t="shared" si="0"/>
        <v>27</v>
      </c>
      <c r="G33" s="23">
        <f t="shared" si="1"/>
        <v>4.872766648619383</v>
      </c>
      <c r="H33" s="22">
        <v>15</v>
      </c>
      <c r="I33" s="30">
        <v>12</v>
      </c>
      <c r="J33" s="34">
        <v>0</v>
      </c>
      <c r="K33" s="23">
        <f t="shared" si="4"/>
        <v>0</v>
      </c>
      <c r="L33" s="22">
        <f t="shared" si="2"/>
        <v>79</v>
      </c>
      <c r="M33" s="23">
        <f t="shared" si="5"/>
        <v>14.25735426818264</v>
      </c>
      <c r="N33" s="22">
        <v>34</v>
      </c>
      <c r="O33" s="30">
        <v>45</v>
      </c>
      <c r="P33" s="22">
        <f t="shared" si="6"/>
        <v>-52</v>
      </c>
      <c r="Q33" s="23">
        <f t="shared" si="7"/>
        <v>-9.384587619563256</v>
      </c>
      <c r="R33" s="34">
        <f t="shared" si="3"/>
        <v>0</v>
      </c>
      <c r="S33" s="23">
        <f t="shared" si="8"/>
        <v>0</v>
      </c>
      <c r="T33" s="34">
        <v>0</v>
      </c>
      <c r="U33" s="40">
        <v>0</v>
      </c>
    </row>
    <row r="34" spans="1:21" ht="16.5" customHeight="1">
      <c r="A34" s="10">
        <v>422</v>
      </c>
      <c r="B34" s="134" t="s">
        <v>73</v>
      </c>
      <c r="C34" s="134"/>
      <c r="D34" s="113">
        <v>8989</v>
      </c>
      <c r="E34" s="114"/>
      <c r="F34" s="22">
        <f t="shared" si="0"/>
        <v>62</v>
      </c>
      <c r="G34" s="23">
        <f t="shared" si="1"/>
        <v>6.897318945377684</v>
      </c>
      <c r="H34" s="22">
        <v>26</v>
      </c>
      <c r="I34" s="30">
        <v>36</v>
      </c>
      <c r="J34" s="34">
        <v>4</v>
      </c>
      <c r="K34" s="23">
        <f t="shared" si="4"/>
        <v>6.451612903225806</v>
      </c>
      <c r="L34" s="22">
        <f t="shared" si="2"/>
        <v>102</v>
      </c>
      <c r="M34" s="23">
        <f t="shared" si="5"/>
        <v>11.347202135943933</v>
      </c>
      <c r="N34" s="22">
        <v>52</v>
      </c>
      <c r="O34" s="30">
        <v>50</v>
      </c>
      <c r="P34" s="22">
        <f t="shared" si="6"/>
        <v>-40</v>
      </c>
      <c r="Q34" s="23">
        <f t="shared" si="7"/>
        <v>-4.449883190566248</v>
      </c>
      <c r="R34" s="34">
        <f t="shared" si="3"/>
        <v>0</v>
      </c>
      <c r="S34" s="23">
        <f t="shared" si="8"/>
        <v>0</v>
      </c>
      <c r="T34" s="34">
        <v>0</v>
      </c>
      <c r="U34" s="40">
        <v>0</v>
      </c>
    </row>
    <row r="35" spans="1:21" ht="16.5" customHeight="1">
      <c r="A35" s="10">
        <v>423</v>
      </c>
      <c r="B35" s="134" t="s">
        <v>74</v>
      </c>
      <c r="C35" s="134"/>
      <c r="D35" s="113">
        <v>6381</v>
      </c>
      <c r="E35" s="114"/>
      <c r="F35" s="22">
        <f t="shared" si="0"/>
        <v>58</v>
      </c>
      <c r="G35" s="23">
        <f t="shared" si="1"/>
        <v>9.089484406832785</v>
      </c>
      <c r="H35" s="22">
        <v>32</v>
      </c>
      <c r="I35" s="30">
        <v>26</v>
      </c>
      <c r="J35" s="34">
        <v>3</v>
      </c>
      <c r="K35" s="23">
        <f t="shared" si="4"/>
        <v>5.172413793103448</v>
      </c>
      <c r="L35" s="22">
        <f t="shared" si="2"/>
        <v>69</v>
      </c>
      <c r="M35" s="23">
        <f t="shared" si="5"/>
        <v>10.813352139163142</v>
      </c>
      <c r="N35" s="22">
        <v>37</v>
      </c>
      <c r="O35" s="30">
        <v>32</v>
      </c>
      <c r="P35" s="22">
        <f t="shared" si="6"/>
        <v>-11</v>
      </c>
      <c r="Q35" s="23">
        <f t="shared" si="7"/>
        <v>-1.7238677323303557</v>
      </c>
      <c r="R35" s="34">
        <f t="shared" si="3"/>
        <v>0</v>
      </c>
      <c r="S35" s="23">
        <f t="shared" si="8"/>
        <v>0</v>
      </c>
      <c r="T35" s="34">
        <v>0</v>
      </c>
      <c r="U35" s="40">
        <v>0</v>
      </c>
    </row>
    <row r="36" spans="1:21" ht="16.5" customHeight="1">
      <c r="A36" s="10">
        <v>424</v>
      </c>
      <c r="B36" s="134" t="s">
        <v>75</v>
      </c>
      <c r="C36" s="134"/>
      <c r="D36" s="113">
        <v>7847</v>
      </c>
      <c r="E36" s="114"/>
      <c r="F36" s="22">
        <f t="shared" si="0"/>
        <v>74</v>
      </c>
      <c r="G36" s="23">
        <f t="shared" si="1"/>
        <v>9.43035554989168</v>
      </c>
      <c r="H36" s="22">
        <v>38</v>
      </c>
      <c r="I36" s="30">
        <v>36</v>
      </c>
      <c r="J36" s="34">
        <v>3</v>
      </c>
      <c r="K36" s="23">
        <f t="shared" si="4"/>
        <v>4.054054054054054</v>
      </c>
      <c r="L36" s="22">
        <f t="shared" si="2"/>
        <v>86</v>
      </c>
      <c r="M36" s="23">
        <f t="shared" si="5"/>
        <v>10.959602395820058</v>
      </c>
      <c r="N36" s="22">
        <v>43</v>
      </c>
      <c r="O36" s="30">
        <v>43</v>
      </c>
      <c r="P36" s="22">
        <f t="shared" si="6"/>
        <v>-12</v>
      </c>
      <c r="Q36" s="23">
        <f t="shared" si="7"/>
        <v>-1.5292468459283803</v>
      </c>
      <c r="R36" s="34">
        <f t="shared" si="3"/>
        <v>0</v>
      </c>
      <c r="S36" s="23">
        <f t="shared" si="8"/>
        <v>0</v>
      </c>
      <c r="T36" s="34">
        <v>0</v>
      </c>
      <c r="U36" s="40">
        <v>0</v>
      </c>
    </row>
    <row r="37" spans="1:21" ht="16.5" customHeight="1">
      <c r="A37" s="10">
        <v>425</v>
      </c>
      <c r="B37" s="134" t="s">
        <v>76</v>
      </c>
      <c r="C37" s="134"/>
      <c r="D37" s="113">
        <v>2720</v>
      </c>
      <c r="E37" s="114"/>
      <c r="F37" s="22">
        <f t="shared" si="0"/>
        <v>16</v>
      </c>
      <c r="G37" s="23">
        <f t="shared" si="1"/>
        <v>5.88235294117647</v>
      </c>
      <c r="H37" s="22">
        <v>6</v>
      </c>
      <c r="I37" s="30">
        <v>10</v>
      </c>
      <c r="J37" s="34">
        <v>0</v>
      </c>
      <c r="K37" s="23">
        <f t="shared" si="4"/>
        <v>0</v>
      </c>
      <c r="L37" s="22">
        <f t="shared" si="2"/>
        <v>33</v>
      </c>
      <c r="M37" s="23">
        <f t="shared" si="5"/>
        <v>12.132352941176471</v>
      </c>
      <c r="N37" s="22">
        <v>16</v>
      </c>
      <c r="O37" s="30">
        <v>17</v>
      </c>
      <c r="P37" s="22">
        <f t="shared" si="6"/>
        <v>-17</v>
      </c>
      <c r="Q37" s="23">
        <f t="shared" si="7"/>
        <v>-6.25</v>
      </c>
      <c r="R37" s="34">
        <f t="shared" si="3"/>
        <v>0</v>
      </c>
      <c r="S37" s="23">
        <f t="shared" si="8"/>
        <v>0</v>
      </c>
      <c r="T37" s="34">
        <v>0</v>
      </c>
      <c r="U37" s="40">
        <v>0</v>
      </c>
    </row>
    <row r="38" spans="1:21" ht="16.5" customHeight="1">
      <c r="A38" s="10">
        <v>426</v>
      </c>
      <c r="B38" s="134" t="s">
        <v>77</v>
      </c>
      <c r="C38" s="134"/>
      <c r="D38" s="113">
        <v>2922</v>
      </c>
      <c r="E38" s="114"/>
      <c r="F38" s="22">
        <f t="shared" si="0"/>
        <v>18</v>
      </c>
      <c r="G38" s="23">
        <f t="shared" si="1"/>
        <v>6.160164271047228</v>
      </c>
      <c r="H38" s="22">
        <v>9</v>
      </c>
      <c r="I38" s="30">
        <v>9</v>
      </c>
      <c r="J38" s="34">
        <v>2</v>
      </c>
      <c r="K38" s="23">
        <f t="shared" si="4"/>
        <v>11.11111111111111</v>
      </c>
      <c r="L38" s="22">
        <f t="shared" si="2"/>
        <v>44</v>
      </c>
      <c r="M38" s="23">
        <f t="shared" si="5"/>
        <v>15.058179329226558</v>
      </c>
      <c r="N38" s="22">
        <v>25</v>
      </c>
      <c r="O38" s="30">
        <v>19</v>
      </c>
      <c r="P38" s="22">
        <f t="shared" si="6"/>
        <v>-26</v>
      </c>
      <c r="Q38" s="23">
        <f t="shared" si="7"/>
        <v>-8.89801505817933</v>
      </c>
      <c r="R38" s="34">
        <f t="shared" si="3"/>
        <v>0</v>
      </c>
      <c r="S38" s="23">
        <f t="shared" si="8"/>
        <v>0</v>
      </c>
      <c r="T38" s="34">
        <v>0</v>
      </c>
      <c r="U38" s="40">
        <v>0</v>
      </c>
    </row>
    <row r="39" spans="1:21" ht="16.5" customHeight="1" thickBot="1">
      <c r="A39" s="12">
        <v>427</v>
      </c>
      <c r="B39" s="137" t="s">
        <v>78</v>
      </c>
      <c r="C39" s="137"/>
      <c r="D39" s="129">
        <v>2629</v>
      </c>
      <c r="E39" s="130"/>
      <c r="F39" s="26">
        <f t="shared" si="0"/>
        <v>12</v>
      </c>
      <c r="G39" s="27">
        <f t="shared" si="1"/>
        <v>4.564473183720046</v>
      </c>
      <c r="H39" s="26">
        <v>6</v>
      </c>
      <c r="I39" s="31">
        <v>6</v>
      </c>
      <c r="J39" s="35">
        <v>1</v>
      </c>
      <c r="K39" s="27">
        <f t="shared" si="4"/>
        <v>8.333333333333332</v>
      </c>
      <c r="L39" s="26">
        <f t="shared" si="2"/>
        <v>44</v>
      </c>
      <c r="M39" s="27">
        <f t="shared" si="5"/>
        <v>16.736401673640167</v>
      </c>
      <c r="N39" s="26">
        <v>28</v>
      </c>
      <c r="O39" s="31">
        <v>16</v>
      </c>
      <c r="P39" s="26">
        <f t="shared" si="6"/>
        <v>-32</v>
      </c>
      <c r="Q39" s="27">
        <f t="shared" si="7"/>
        <v>-12.171928489920122</v>
      </c>
      <c r="R39" s="35">
        <f t="shared" si="3"/>
        <v>0</v>
      </c>
      <c r="S39" s="27">
        <f t="shared" si="8"/>
        <v>0</v>
      </c>
      <c r="T39" s="35">
        <v>0</v>
      </c>
      <c r="U39" s="41">
        <v>0</v>
      </c>
    </row>
    <row r="40" spans="1:21" ht="13.5">
      <c r="A40" s="44"/>
      <c r="B40" s="138"/>
      <c r="C40" s="138"/>
      <c r="D40" s="139"/>
      <c r="E40" s="139"/>
      <c r="F40" s="45"/>
      <c r="G40" s="46"/>
      <c r="H40" s="45"/>
      <c r="I40" s="45"/>
      <c r="J40" s="45"/>
      <c r="K40" s="46"/>
      <c r="L40" s="45"/>
      <c r="M40" s="46"/>
      <c r="N40" s="45"/>
      <c r="O40" s="45"/>
      <c r="P40" s="45"/>
      <c r="Q40" s="46"/>
      <c r="R40" s="45"/>
      <c r="S40" s="46"/>
      <c r="T40" s="45"/>
      <c r="U40" s="45"/>
    </row>
    <row r="41" spans="1:21" ht="13.5">
      <c r="A41" s="7"/>
      <c r="B41" s="134"/>
      <c r="C41" s="134"/>
      <c r="D41" s="140"/>
      <c r="E41" s="140"/>
      <c r="F41" s="4"/>
      <c r="G41" s="5"/>
      <c r="H41" s="4"/>
      <c r="I41" s="4"/>
      <c r="J41" s="4"/>
      <c r="K41" s="5"/>
      <c r="L41" s="4"/>
      <c r="M41" s="5"/>
      <c r="N41" s="4"/>
      <c r="O41" s="4"/>
      <c r="P41" s="4"/>
      <c r="Q41" s="5"/>
      <c r="R41" s="4"/>
      <c r="S41" s="5"/>
      <c r="T41" s="4"/>
      <c r="U41" s="4"/>
    </row>
    <row r="42" spans="1:21" ht="13.5">
      <c r="A42" s="7"/>
      <c r="B42" s="134"/>
      <c r="C42" s="134"/>
      <c r="D42" s="140"/>
      <c r="E42" s="140"/>
      <c r="F42" s="4"/>
      <c r="G42" s="5"/>
      <c r="H42" s="4"/>
      <c r="I42" s="4"/>
      <c r="J42" s="4"/>
      <c r="K42" s="5"/>
      <c r="L42" s="4"/>
      <c r="M42" s="5"/>
      <c r="N42" s="4"/>
      <c r="O42" s="4"/>
      <c r="P42" s="4"/>
      <c r="Q42" s="5"/>
      <c r="R42" s="4"/>
      <c r="S42" s="5"/>
      <c r="T42" s="4"/>
      <c r="U42" s="4"/>
    </row>
    <row r="43" spans="1:21" ht="13.5">
      <c r="A43" s="7"/>
      <c r="B43" s="134"/>
      <c r="C43" s="134"/>
      <c r="D43" s="140"/>
      <c r="E43" s="140"/>
      <c r="F43" s="4"/>
      <c r="G43" s="5"/>
      <c r="H43" s="4"/>
      <c r="I43" s="4"/>
      <c r="J43" s="4"/>
      <c r="K43" s="5"/>
      <c r="L43" s="4"/>
      <c r="M43" s="5"/>
      <c r="N43" s="4"/>
      <c r="O43" s="4"/>
      <c r="P43" s="4"/>
      <c r="Q43" s="5"/>
      <c r="R43" s="4"/>
      <c r="S43" s="5"/>
      <c r="T43" s="4"/>
      <c r="U43" s="4"/>
    </row>
    <row r="44" spans="1:21" ht="13.5">
      <c r="A44" s="7"/>
      <c r="B44" s="134"/>
      <c r="C44" s="134"/>
      <c r="D44" s="140"/>
      <c r="E44" s="140"/>
      <c r="F44" s="4"/>
      <c r="G44" s="5"/>
      <c r="H44" s="4"/>
      <c r="I44" s="4"/>
      <c r="J44" s="4"/>
      <c r="K44" s="5"/>
      <c r="L44" s="4"/>
      <c r="M44" s="5"/>
      <c r="N44" s="4"/>
      <c r="O44" s="4"/>
      <c r="P44" s="4"/>
      <c r="Q44" s="5"/>
      <c r="R44" s="4"/>
      <c r="S44" s="5"/>
      <c r="T44" s="4"/>
      <c r="U44" s="4"/>
    </row>
    <row r="45" spans="1:21" ht="13.5">
      <c r="A45" s="7"/>
      <c r="B45" s="134"/>
      <c r="C45" s="134"/>
      <c r="D45" s="140"/>
      <c r="E45" s="140"/>
      <c r="F45" s="4"/>
      <c r="G45" s="5"/>
      <c r="H45" s="4"/>
      <c r="I45" s="4"/>
      <c r="J45" s="4"/>
      <c r="K45" s="5"/>
      <c r="L45" s="4"/>
      <c r="M45" s="5"/>
      <c r="N45" s="4"/>
      <c r="O45" s="4"/>
      <c r="P45" s="4"/>
      <c r="Q45" s="5"/>
      <c r="R45" s="4"/>
      <c r="S45" s="5"/>
      <c r="T45" s="4"/>
      <c r="U45" s="4"/>
    </row>
    <row r="46" spans="1:21" ht="13.5">
      <c r="A46" s="7"/>
      <c r="B46" s="134"/>
      <c r="C46" s="134"/>
      <c r="D46" s="140"/>
      <c r="E46" s="140"/>
      <c r="F46" s="4"/>
      <c r="G46" s="5"/>
      <c r="H46" s="4"/>
      <c r="I46" s="4"/>
      <c r="J46" s="4"/>
      <c r="K46" s="5"/>
      <c r="L46" s="4"/>
      <c r="M46" s="5"/>
      <c r="N46" s="4"/>
      <c r="O46" s="4"/>
      <c r="P46" s="4"/>
      <c r="Q46" s="5"/>
      <c r="R46" s="4"/>
      <c r="S46" s="5"/>
      <c r="T46" s="4"/>
      <c r="U46" s="4"/>
    </row>
    <row r="47" spans="1:21" ht="13.5">
      <c r="A47" s="7"/>
      <c r="B47" s="134"/>
      <c r="C47" s="134"/>
      <c r="D47" s="140"/>
      <c r="E47" s="140"/>
      <c r="F47" s="4"/>
      <c r="G47" s="5"/>
      <c r="H47" s="4"/>
      <c r="I47" s="4"/>
      <c r="J47" s="4"/>
      <c r="K47" s="5"/>
      <c r="L47" s="4"/>
      <c r="M47" s="5"/>
      <c r="N47" s="4"/>
      <c r="O47" s="4"/>
      <c r="P47" s="4"/>
      <c r="Q47" s="5"/>
      <c r="R47" s="4"/>
      <c r="S47" s="5"/>
      <c r="T47" s="4"/>
      <c r="U47" s="4"/>
    </row>
    <row r="48" spans="1:21" ht="13.5">
      <c r="A48" s="7"/>
      <c r="B48" s="134"/>
      <c r="C48" s="134"/>
      <c r="D48" s="140"/>
      <c r="E48" s="140"/>
      <c r="F48" s="4"/>
      <c r="G48" s="5"/>
      <c r="H48" s="4"/>
      <c r="I48" s="4"/>
      <c r="J48" s="4"/>
      <c r="K48" s="5"/>
      <c r="L48" s="4"/>
      <c r="M48" s="5"/>
      <c r="N48" s="4"/>
      <c r="O48" s="4"/>
      <c r="P48" s="4"/>
      <c r="Q48" s="5"/>
      <c r="R48" s="4"/>
      <c r="S48" s="5"/>
      <c r="T48" s="4"/>
      <c r="U48" s="4"/>
    </row>
  </sheetData>
  <mergeCells count="106">
    <mergeCell ref="B9:C9"/>
    <mergeCell ref="B10:C10"/>
    <mergeCell ref="B11:C11"/>
    <mergeCell ref="B12:C12"/>
    <mergeCell ref="B48:C48"/>
    <mergeCell ref="D48:E48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D14:E14"/>
    <mergeCell ref="B15:C15"/>
    <mergeCell ref="D15:E15"/>
    <mergeCell ref="B13:C13"/>
    <mergeCell ref="B14:C14"/>
    <mergeCell ref="D9:E9"/>
    <mergeCell ref="D10:E10"/>
    <mergeCell ref="D11:E11"/>
    <mergeCell ref="D12:E12"/>
    <mergeCell ref="B7:C7"/>
    <mergeCell ref="D7:E7"/>
    <mergeCell ref="B8:C8"/>
    <mergeCell ref="D8:E8"/>
    <mergeCell ref="R4:R6"/>
    <mergeCell ref="S4:S6"/>
    <mergeCell ref="T4:T6"/>
    <mergeCell ref="U4:U6"/>
    <mergeCell ref="N4:N6"/>
    <mergeCell ref="O4:O6"/>
    <mergeCell ref="P4:P6"/>
    <mergeCell ref="Q4:Q6"/>
    <mergeCell ref="L3:O3"/>
    <mergeCell ref="P3:Q3"/>
    <mergeCell ref="R3:U3"/>
    <mergeCell ref="F4:F6"/>
    <mergeCell ref="G4:G6"/>
    <mergeCell ref="H4:H6"/>
    <mergeCell ref="I4:I6"/>
    <mergeCell ref="J4:K5"/>
    <mergeCell ref="L4:L6"/>
    <mergeCell ref="M4:M6"/>
    <mergeCell ref="A3:A6"/>
    <mergeCell ref="B3:C6"/>
    <mergeCell ref="D3:E6"/>
    <mergeCell ref="F3:K3"/>
  </mergeCells>
  <printOptions/>
  <pageMargins left="0.59" right="0.32" top="0.46" bottom="1" header="0.45" footer="0.512"/>
  <pageSetup orientation="landscape" paperSize="12" scale="90" r:id="rId1"/>
  <ignoredErrors>
    <ignoredError sqref="F7:F39" formulaRange="1"/>
    <ignoredError sqref="R7:R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875" style="0" customWidth="1"/>
    <col min="3" max="3" width="8.625" style="0" customWidth="1"/>
    <col min="4" max="4" width="0" style="0" hidden="1" customWidth="1"/>
    <col min="5" max="5" width="6.75390625" style="0" hidden="1" customWidth="1"/>
  </cols>
  <sheetData>
    <row r="1" ht="13.5">
      <c r="A1" t="s">
        <v>101</v>
      </c>
    </row>
    <row r="2" ht="14.25" thickBot="1"/>
    <row r="3" spans="1:23" ht="16.5" customHeight="1">
      <c r="A3" s="99" t="s">
        <v>0</v>
      </c>
      <c r="B3" s="102" t="s">
        <v>80</v>
      </c>
      <c r="C3" s="102"/>
      <c r="D3" s="102" t="s">
        <v>5</v>
      </c>
      <c r="E3" s="102"/>
      <c r="F3" s="89" t="s">
        <v>86</v>
      </c>
      <c r="G3" s="90"/>
      <c r="H3" s="90"/>
      <c r="I3" s="91"/>
      <c r="J3" s="89" t="s">
        <v>87</v>
      </c>
      <c r="K3" s="90"/>
      <c r="L3" s="90"/>
      <c r="M3" s="90"/>
      <c r="N3" s="90"/>
      <c r="O3" s="91"/>
      <c r="P3" s="90" t="s">
        <v>88</v>
      </c>
      <c r="Q3" s="90"/>
      <c r="R3" s="90"/>
      <c r="S3" s="90"/>
      <c r="T3" s="89" t="s">
        <v>89</v>
      </c>
      <c r="U3" s="91"/>
      <c r="V3" s="89" t="s">
        <v>90</v>
      </c>
      <c r="W3" s="108"/>
    </row>
    <row r="4" spans="1:23" ht="16.5" customHeight="1">
      <c r="A4" s="100"/>
      <c r="B4" s="103"/>
      <c r="C4" s="103"/>
      <c r="D4" s="103"/>
      <c r="E4" s="103"/>
      <c r="F4" s="85" t="s">
        <v>91</v>
      </c>
      <c r="G4" s="82" t="s">
        <v>1</v>
      </c>
      <c r="H4" s="105" t="s">
        <v>2</v>
      </c>
      <c r="I4" s="82" t="s">
        <v>3</v>
      </c>
      <c r="J4" s="85" t="s">
        <v>91</v>
      </c>
      <c r="K4" s="82" t="s">
        <v>1</v>
      </c>
      <c r="L4" s="85" t="s">
        <v>93</v>
      </c>
      <c r="M4" s="82" t="s">
        <v>1</v>
      </c>
      <c r="N4" s="147" t="s">
        <v>94</v>
      </c>
      <c r="O4" s="82" t="s">
        <v>1</v>
      </c>
      <c r="P4" s="85" t="s">
        <v>91</v>
      </c>
      <c r="Q4" s="82" t="s">
        <v>1</v>
      </c>
      <c r="R4" s="141" t="s">
        <v>95</v>
      </c>
      <c r="S4" s="144" t="s">
        <v>79</v>
      </c>
      <c r="T4" s="85" t="s">
        <v>96</v>
      </c>
      <c r="U4" s="82" t="s">
        <v>1</v>
      </c>
      <c r="V4" s="85" t="s">
        <v>96</v>
      </c>
      <c r="W4" s="96" t="s">
        <v>1</v>
      </c>
    </row>
    <row r="5" spans="1:23" ht="16.5" customHeight="1">
      <c r="A5" s="100"/>
      <c r="B5" s="103"/>
      <c r="C5" s="103"/>
      <c r="D5" s="103"/>
      <c r="E5" s="103"/>
      <c r="F5" s="86"/>
      <c r="G5" s="83"/>
      <c r="H5" s="106"/>
      <c r="I5" s="83"/>
      <c r="J5" s="86"/>
      <c r="K5" s="83"/>
      <c r="L5" s="86"/>
      <c r="M5" s="83"/>
      <c r="N5" s="148"/>
      <c r="O5" s="83"/>
      <c r="P5" s="86"/>
      <c r="Q5" s="83"/>
      <c r="R5" s="142"/>
      <c r="S5" s="145"/>
      <c r="T5" s="86"/>
      <c r="U5" s="83"/>
      <c r="V5" s="86"/>
      <c r="W5" s="97"/>
    </row>
    <row r="6" spans="1:23" ht="16.5" customHeight="1">
      <c r="A6" s="101"/>
      <c r="B6" s="104"/>
      <c r="C6" s="104"/>
      <c r="D6" s="104"/>
      <c r="E6" s="104"/>
      <c r="F6" s="87"/>
      <c r="G6" s="84"/>
      <c r="H6" s="107"/>
      <c r="I6" s="84"/>
      <c r="J6" s="87"/>
      <c r="K6" s="84"/>
      <c r="L6" s="87"/>
      <c r="M6" s="84"/>
      <c r="N6" s="149"/>
      <c r="O6" s="84"/>
      <c r="P6" s="87"/>
      <c r="Q6" s="84"/>
      <c r="R6" s="143"/>
      <c r="S6" s="146"/>
      <c r="T6" s="87"/>
      <c r="U6" s="84"/>
      <c r="V6" s="87"/>
      <c r="W6" s="98"/>
    </row>
    <row r="7" spans="1:23" ht="16.5" customHeight="1">
      <c r="A7" s="127" t="s">
        <v>45</v>
      </c>
      <c r="B7" s="123" t="s">
        <v>6</v>
      </c>
      <c r="C7" s="124"/>
      <c r="D7" s="117">
        <f>SUM(D9:E14)</f>
        <v>1467788</v>
      </c>
      <c r="E7" s="118"/>
      <c r="F7" s="49">
        <f>SUM(F9:F14)</f>
        <v>31</v>
      </c>
      <c r="G7" s="21">
        <f>F7/'人口動態総覧（４－１）'!F7*1000</f>
        <v>2.4931639054206207</v>
      </c>
      <c r="H7" s="32">
        <f>SUM(H9:H14)</f>
        <v>15</v>
      </c>
      <c r="I7" s="53">
        <f>SUM(I9:I14)</f>
        <v>16</v>
      </c>
      <c r="J7" s="32">
        <f>SUM(L7,N7)</f>
        <v>426</v>
      </c>
      <c r="K7" s="17">
        <f>J7/SUM('人口動態総覧（４－１）'!F7+'人口動態総覧（４－３）'!J7)*1000</f>
        <v>33.12597200622084</v>
      </c>
      <c r="L7" s="32">
        <f>SUM(L9:L14)</f>
        <v>171</v>
      </c>
      <c r="M7" s="61">
        <f>L7/SUM('人口動態総覧（４－１）'!F7+'人口動態総覧（４－３）'!J7)*1000</f>
        <v>13.297045101088646</v>
      </c>
      <c r="N7" s="32">
        <f>SUM(N9:N14)</f>
        <v>255</v>
      </c>
      <c r="O7" s="21">
        <f>N7/SUM('人口動態総覧（４－１）'!F7+'人口動態総覧（４－３）'!J7)*1000</f>
        <v>19.828926905132192</v>
      </c>
      <c r="P7" s="32">
        <f>SUM(P9:P14)</f>
        <v>76</v>
      </c>
      <c r="Q7" s="21">
        <f>P7/SUM('人口動態総覧（４－１）'!F7+'人口動態総覧（４－３）'!R7)*1000</f>
        <v>6.08681723530354</v>
      </c>
      <c r="R7" s="65">
        <f>SUM(R9:R14)</f>
        <v>52</v>
      </c>
      <c r="S7" s="70">
        <f>SUM(S9:S14)</f>
        <v>24</v>
      </c>
      <c r="T7" s="16">
        <f>SUM(T9:T14)</f>
        <v>7730</v>
      </c>
      <c r="U7" s="21">
        <f>T7/D7*1000</f>
        <v>5.266428121772354</v>
      </c>
      <c r="V7" s="16">
        <f>SUM(V9:V14)</f>
        <v>3631</v>
      </c>
      <c r="W7" s="74">
        <f>V7/D7*1000</f>
        <v>2.47379049290497</v>
      </c>
    </row>
    <row r="8" spans="1:23" ht="16.5" customHeight="1">
      <c r="A8" s="128"/>
      <c r="B8" s="125" t="s">
        <v>7</v>
      </c>
      <c r="C8" s="126"/>
      <c r="D8" s="115">
        <v>1472633</v>
      </c>
      <c r="E8" s="116"/>
      <c r="F8" s="50">
        <v>28</v>
      </c>
      <c r="G8" s="25">
        <v>2.2</v>
      </c>
      <c r="H8" s="33">
        <v>12</v>
      </c>
      <c r="I8" s="54">
        <v>16</v>
      </c>
      <c r="J8" s="33">
        <v>460</v>
      </c>
      <c r="K8" s="19">
        <v>34.5</v>
      </c>
      <c r="L8" s="33">
        <v>190</v>
      </c>
      <c r="M8" s="69">
        <v>14.2</v>
      </c>
      <c r="N8" s="33">
        <v>270</v>
      </c>
      <c r="O8" s="25">
        <v>20.2</v>
      </c>
      <c r="P8" s="33">
        <v>92</v>
      </c>
      <c r="Q8" s="25">
        <v>7.1</v>
      </c>
      <c r="R8" s="66">
        <v>72</v>
      </c>
      <c r="S8" s="71">
        <v>20</v>
      </c>
      <c r="T8" s="18">
        <v>8069</v>
      </c>
      <c r="U8" s="25">
        <v>5.5</v>
      </c>
      <c r="V8" s="18">
        <v>3440</v>
      </c>
      <c r="W8" s="75">
        <v>2.34</v>
      </c>
    </row>
    <row r="9" spans="1:23" ht="16.5" customHeight="1">
      <c r="A9" s="1" t="s">
        <v>8</v>
      </c>
      <c r="B9" s="6"/>
      <c r="C9" s="13"/>
      <c r="D9" s="117">
        <f>SUM(D22:E35)</f>
        <v>344330</v>
      </c>
      <c r="E9" s="118"/>
      <c r="F9" s="49">
        <f aca="true" t="shared" si="0" ref="F9:F15">SUM(H9:I9)</f>
        <v>6</v>
      </c>
      <c r="G9" s="21">
        <f>F9/'人口動態総覧（４－１）'!F9*1000</f>
        <v>2.290076335877863</v>
      </c>
      <c r="H9" s="32">
        <f>SUM(H22:H35)</f>
        <v>2</v>
      </c>
      <c r="I9" s="53">
        <f>SUM(I22:I35)</f>
        <v>4</v>
      </c>
      <c r="J9" s="32">
        <f aca="true" t="shared" si="1" ref="J9:J48">SUM(L9,N9)</f>
        <v>86</v>
      </c>
      <c r="K9" s="21">
        <f>J9/SUM('人口動態総覧（４－１）'!F9+'人口動態総覧（４－３）'!J9)*1000</f>
        <v>31.781226903178126</v>
      </c>
      <c r="L9" s="32">
        <f>SUM(L22:L35)</f>
        <v>32</v>
      </c>
      <c r="M9" s="61">
        <f>L9/SUM('人口動態総覧（４－１）'!F9+'人口動態総覧（４－３）'!J9)*1000</f>
        <v>11.825572801182558</v>
      </c>
      <c r="N9" s="32">
        <f>SUM(N22:N35)</f>
        <v>54</v>
      </c>
      <c r="O9" s="21">
        <f>N9/SUM('人口動態総覧（４－１）'!F9+'人口動態総覧（４－３）'!J9)*1000</f>
        <v>19.955654101995563</v>
      </c>
      <c r="P9" s="34">
        <f aca="true" t="shared" si="2" ref="P9:P14">SUM(R9:S9)</f>
        <v>13</v>
      </c>
      <c r="Q9" s="23">
        <f>P9/SUM('人口動態総覧（４－１）'!F9+'人口動態総覧（４－３）'!R9)*1000</f>
        <v>4.946727549467275</v>
      </c>
      <c r="R9" s="67">
        <f>SUM(R22:R35)</f>
        <v>8</v>
      </c>
      <c r="S9" s="72">
        <f>SUM(S22:S35)</f>
        <v>5</v>
      </c>
      <c r="T9" s="36">
        <f>SUM(T22:T35)</f>
        <v>1608</v>
      </c>
      <c r="U9" s="23">
        <f aca="true" t="shared" si="3" ref="U9:U48">T9/D9*1000</f>
        <v>4.669938721575233</v>
      </c>
      <c r="V9" s="36">
        <f>SUM(V22:V35)</f>
        <v>819</v>
      </c>
      <c r="W9" s="76">
        <f aca="true" t="shared" si="4" ref="W9:W48">V9/D9*1000</f>
        <v>2.3785322219963407</v>
      </c>
    </row>
    <row r="10" spans="1:23" ht="16.5" customHeight="1">
      <c r="A10" s="1" t="s">
        <v>9</v>
      </c>
      <c r="B10" s="6"/>
      <c r="C10" s="14"/>
      <c r="D10" s="113">
        <f>SUM(D36:E48)</f>
        <v>354820</v>
      </c>
      <c r="E10" s="114"/>
      <c r="F10" s="51">
        <f t="shared" si="0"/>
        <v>8</v>
      </c>
      <c r="G10" s="23">
        <f>F10/'人口動態総覧（４－１）'!F10*1000</f>
        <v>2.5157232704402515</v>
      </c>
      <c r="H10" s="34">
        <f>SUM(H36:H48)</f>
        <v>4</v>
      </c>
      <c r="I10" s="55">
        <f>SUM(I36:I48)</f>
        <v>4</v>
      </c>
      <c r="J10" s="34">
        <f t="shared" si="1"/>
        <v>132</v>
      </c>
      <c r="K10" s="23">
        <f>J10/SUM('人口動態総覧（４－１）'!F10+'人口動態総覧（４－３）'!J10)*1000</f>
        <v>39.85507246376811</v>
      </c>
      <c r="L10" s="34">
        <f>SUM(L36:L48)</f>
        <v>49</v>
      </c>
      <c r="M10" s="62">
        <f>L10/SUM('人口動態総覧（４－１）'!F10+'人口動態総覧（４－３）'!J10)*1000</f>
        <v>14.794685990338165</v>
      </c>
      <c r="N10" s="34">
        <f>SUM(N36:N48)</f>
        <v>83</v>
      </c>
      <c r="O10" s="23">
        <f>N10/SUM('人口動態総覧（４－１）'!F10+'人口動態総覧（４－３）'!J10)*1000</f>
        <v>25.06038647342995</v>
      </c>
      <c r="P10" s="34">
        <f t="shared" si="2"/>
        <v>21</v>
      </c>
      <c r="Q10" s="23">
        <f>P10/SUM('人口動態総覧（４－１）'!F10+'人口動態総覧（４－３）'!R10)*1000</f>
        <v>6.574827802128992</v>
      </c>
      <c r="R10" s="67">
        <f>SUM(R36:R48)</f>
        <v>14</v>
      </c>
      <c r="S10" s="72">
        <f>SUM(S36:S48)</f>
        <v>7</v>
      </c>
      <c r="T10" s="36">
        <f>SUM(T36:T48)</f>
        <v>1983</v>
      </c>
      <c r="U10" s="23">
        <f t="shared" si="3"/>
        <v>5.588749224959134</v>
      </c>
      <c r="V10" s="36">
        <f>SUM(V36:V48)</f>
        <v>925</v>
      </c>
      <c r="W10" s="76">
        <f t="shared" si="4"/>
        <v>2.6069556394791724</v>
      </c>
    </row>
    <row r="11" spans="1:23" ht="16.5" customHeight="1">
      <c r="A11" s="1" t="s">
        <v>10</v>
      </c>
      <c r="B11" s="6"/>
      <c r="C11" s="14"/>
      <c r="D11" s="113">
        <f>SUM(D15:E21)</f>
        <v>327707</v>
      </c>
      <c r="E11" s="114"/>
      <c r="F11" s="51">
        <f t="shared" si="0"/>
        <v>11</v>
      </c>
      <c r="G11" s="23">
        <f>F11/'人口動態総覧（４－１）'!F11*1000</f>
        <v>3.885552808194984</v>
      </c>
      <c r="H11" s="34">
        <f>SUM(H15:H21)</f>
        <v>7</v>
      </c>
      <c r="I11" s="55">
        <f>SUM(I15:I21)</f>
        <v>4</v>
      </c>
      <c r="J11" s="34">
        <f t="shared" si="1"/>
        <v>75</v>
      </c>
      <c r="K11" s="23">
        <f>J11/SUM('人口動態総覧（４－１）'!F11+'人口動態総覧（４－３）'!J11)*1000</f>
        <v>25.8086717136958</v>
      </c>
      <c r="L11" s="34">
        <f>SUM(L15:L21)</f>
        <v>35</v>
      </c>
      <c r="M11" s="62">
        <f>L11/SUM('人口動態総覧（４－１）'!F11+'人口動態総覧（４－３）'!J11)*1000</f>
        <v>12.044046799724708</v>
      </c>
      <c r="N11" s="34">
        <f>SUM(N15:N21)</f>
        <v>40</v>
      </c>
      <c r="O11" s="23">
        <f>N11/SUM('人口動態総覧（４－１）'!F11+'人口動態総覧（４－３）'!J11)*1000</f>
        <v>13.764624913971094</v>
      </c>
      <c r="P11" s="34">
        <f t="shared" si="2"/>
        <v>19</v>
      </c>
      <c r="Q11" s="23">
        <f>P11/SUM('人口動態総覧（４－１）'!F11+'人口動態総覧（４－３）'!R11)*1000</f>
        <v>6.685432793807178</v>
      </c>
      <c r="R11" s="67">
        <f>SUM(R15:R21)</f>
        <v>11</v>
      </c>
      <c r="S11" s="72">
        <f>SUM(S15:S21)</f>
        <v>8</v>
      </c>
      <c r="T11" s="36">
        <f>SUM(T15:T21)</f>
        <v>1844</v>
      </c>
      <c r="U11" s="23">
        <f t="shared" si="3"/>
        <v>5.626977757570024</v>
      </c>
      <c r="V11" s="36">
        <f>SUM(V15:V21)</f>
        <v>768</v>
      </c>
      <c r="W11" s="76">
        <f t="shared" si="4"/>
        <v>2.343556896862136</v>
      </c>
    </row>
    <row r="12" spans="1:23" ht="16.5" customHeight="1">
      <c r="A12" s="1" t="s">
        <v>11</v>
      </c>
      <c r="B12" s="6"/>
      <c r="C12" s="14"/>
      <c r="D12" s="113">
        <f>SUM('人口動態総覧（４－２）'!D7:E20)</f>
        <v>158670</v>
      </c>
      <c r="E12" s="114"/>
      <c r="F12" s="51">
        <f t="shared" si="0"/>
        <v>2</v>
      </c>
      <c r="G12" s="23">
        <f>F12/'人口動態総覧（４－１）'!F12*1000</f>
        <v>1.6433853738701725</v>
      </c>
      <c r="H12" s="34">
        <f>SUM('人口動態総覧（４－４）'!H7:H20)</f>
        <v>1</v>
      </c>
      <c r="I12" s="55">
        <f>SUM('人口動態総覧（４－４）'!I7:I20)</f>
        <v>1</v>
      </c>
      <c r="J12" s="34">
        <f t="shared" si="1"/>
        <v>46</v>
      </c>
      <c r="K12" s="23">
        <f>J12/SUM('人口動態総覧（４－１）'!F12+'人口動態総覧（４－３）'!J12)*1000</f>
        <v>36.42121931908155</v>
      </c>
      <c r="L12" s="34">
        <f>SUM('人口動態総覧（４－４）'!L7:L20)</f>
        <v>13</v>
      </c>
      <c r="M12" s="62">
        <f>L12/SUM('人口動態総覧（４－１）'!F12+'人口動態総覧（４－３）'!J12)*1000</f>
        <v>10.292953285827394</v>
      </c>
      <c r="N12" s="34">
        <f>SUM('人口動態総覧（４－４）'!N7:N20)</f>
        <v>33</v>
      </c>
      <c r="O12" s="23">
        <f>N12/SUM('人口動態総覧（４－１）'!F12+'人口動態総覧（４－３）'!J12)*1000</f>
        <v>26.128266033254157</v>
      </c>
      <c r="P12" s="34">
        <f t="shared" si="2"/>
        <v>6</v>
      </c>
      <c r="Q12" s="23">
        <f>P12/SUM('人口動態総覧（４－１）'!F12+'人口動態総覧（４－３）'!R12)*1000</f>
        <v>4.905968928863451</v>
      </c>
      <c r="R12" s="67">
        <f>SUM('人口動態総覧（４－４）'!R7:R20)</f>
        <v>6</v>
      </c>
      <c r="S12" s="72">
        <f>SUM('人口動態総覧（４－４）'!S7:S20)</f>
        <v>0</v>
      </c>
      <c r="T12" s="36">
        <f>SUM('人口動態総覧（４－４）'!T7:T20)</f>
        <v>690</v>
      </c>
      <c r="U12" s="23">
        <f t="shared" si="3"/>
        <v>4.348648137644167</v>
      </c>
      <c r="V12" s="36">
        <f>SUM('人口動態総覧（４－４）'!V7:V20)</f>
        <v>381</v>
      </c>
      <c r="W12" s="76">
        <f t="shared" si="4"/>
        <v>2.401210058612214</v>
      </c>
    </row>
    <row r="13" spans="1:23" ht="16.5" customHeight="1">
      <c r="A13" s="1" t="s">
        <v>12</v>
      </c>
      <c r="B13" s="6"/>
      <c r="C13" s="14"/>
      <c r="D13" s="113">
        <f>SUM('人口動態総覧（４－２）'!D21:E31)</f>
        <v>195678</v>
      </c>
      <c r="E13" s="114"/>
      <c r="F13" s="51">
        <f t="shared" si="0"/>
        <v>0</v>
      </c>
      <c r="G13" s="23">
        <f>F13/'人口動態総覧（４－１）'!F13*1000</f>
        <v>0</v>
      </c>
      <c r="H13" s="34">
        <f>SUM('人口動態総覧（４－４）'!H21:H31)</f>
        <v>0</v>
      </c>
      <c r="I13" s="55">
        <f>SUM('人口動態総覧（４－４）'!I21:I31)</f>
        <v>0</v>
      </c>
      <c r="J13" s="34">
        <f t="shared" si="1"/>
        <v>58</v>
      </c>
      <c r="K13" s="23">
        <f>J13/SUM('人口動態総覧（４－１）'!F13+'人口動態総覧（４－３）'!J13)*1000</f>
        <v>31.317494600431964</v>
      </c>
      <c r="L13" s="34">
        <f>SUM('人口動態総覧（４－４）'!L21:L31)</f>
        <v>31</v>
      </c>
      <c r="M13" s="62">
        <f>L13/SUM('人口動態総覧（４－１）'!F13+'人口動態総覧（４－３）'!J13)*1000</f>
        <v>16.738660907127432</v>
      </c>
      <c r="N13" s="34">
        <f>SUM('人口動態総覧（４－４）'!N21:N31)</f>
        <v>27</v>
      </c>
      <c r="O13" s="23">
        <f>N13/SUM('人口動態総覧（４－１）'!F13+'人口動態総覧（４－３）'!J13)*1000</f>
        <v>14.578833693304537</v>
      </c>
      <c r="P13" s="34">
        <f t="shared" si="2"/>
        <v>10</v>
      </c>
      <c r="Q13" s="23">
        <f>P13/SUM('人口動態総覧（４－１）'!F13+'人口動態総覧（４－３）'!R13)*1000</f>
        <v>5.543237250554324</v>
      </c>
      <c r="R13" s="67">
        <f>SUM('人口動態総覧（４－４）'!R21:R31)</f>
        <v>10</v>
      </c>
      <c r="S13" s="72">
        <f>SUM('人口動態総覧（４－４）'!S21:S31)</f>
        <v>0</v>
      </c>
      <c r="T13" s="36">
        <f>SUM('人口動態総覧（４－４）'!T21:T31)</f>
        <v>1116</v>
      </c>
      <c r="U13" s="23">
        <f t="shared" si="3"/>
        <v>5.703247171373379</v>
      </c>
      <c r="V13" s="36">
        <f>SUM('人口動態総覧（４－４）'!V21:V31)</f>
        <v>487</v>
      </c>
      <c r="W13" s="76">
        <f t="shared" si="4"/>
        <v>2.488782591808992</v>
      </c>
    </row>
    <row r="14" spans="1:23" ht="16.5" customHeight="1">
      <c r="A14" s="1" t="s">
        <v>13</v>
      </c>
      <c r="B14" s="6"/>
      <c r="C14" s="15"/>
      <c r="D14" s="115">
        <f>SUM('人口動態総覧（４－２）'!D32:E39)</f>
        <v>86583</v>
      </c>
      <c r="E14" s="116"/>
      <c r="F14" s="50">
        <f t="shared" si="0"/>
        <v>4</v>
      </c>
      <c r="G14" s="25">
        <f>F14/'人口動態総覧（４－１）'!F14*1000</f>
        <v>5.050505050505051</v>
      </c>
      <c r="H14" s="33">
        <f>SUM('人口動態総覧（４－４）'!H32:H39)</f>
        <v>1</v>
      </c>
      <c r="I14" s="54">
        <f>SUM('人口動態総覧（４－４）'!I32:I39)</f>
        <v>3</v>
      </c>
      <c r="J14" s="33">
        <f t="shared" si="1"/>
        <v>29</v>
      </c>
      <c r="K14" s="25">
        <f>J14/SUM('人口動態総覧（４－１）'!F14+'人口動態総覧（４－３）'!J14)*1000</f>
        <v>35.32277710109622</v>
      </c>
      <c r="L14" s="33">
        <f>SUM('人口動態総覧（４－４）'!L32:L39)</f>
        <v>11</v>
      </c>
      <c r="M14" s="63">
        <f>L14/SUM('人口動態総覧（４－１）'!F14+'人口動態総覧（４－３）'!J14)*1000</f>
        <v>13.398294762484774</v>
      </c>
      <c r="N14" s="33">
        <f>SUM('人口動態総覧（４－４）'!N32:N39)</f>
        <v>18</v>
      </c>
      <c r="O14" s="25">
        <f>N14/SUM('人口動態総覧（４－１）'!F14+'人口動態総覧（４－３）'!J14)*1000</f>
        <v>21.92448233861145</v>
      </c>
      <c r="P14" s="33">
        <f t="shared" si="2"/>
        <v>7</v>
      </c>
      <c r="Q14" s="25">
        <f>P14/SUM('人口動態総覧（４－１）'!F14+'人口動態総覧（４－３）'!R14)*1000</f>
        <v>8.80503144654088</v>
      </c>
      <c r="R14" s="66">
        <f>SUM('人口動態総覧（４－４）'!R32:R39)</f>
        <v>3</v>
      </c>
      <c r="S14" s="71">
        <f>SUM('人口動態総覧（４－４）'!S32:S39)</f>
        <v>4</v>
      </c>
      <c r="T14" s="18">
        <f>SUM('人口動態総覧（４－４）'!T32:T39)</f>
        <v>489</v>
      </c>
      <c r="U14" s="25">
        <f t="shared" si="3"/>
        <v>5.6477599528775855</v>
      </c>
      <c r="V14" s="18">
        <f>SUM('人口動態総覧（４－４）'!V32:V39)</f>
        <v>251</v>
      </c>
      <c r="W14" s="75">
        <f t="shared" si="4"/>
        <v>2.898952450250049</v>
      </c>
    </row>
    <row r="15" spans="1:23" ht="16.5" customHeight="1">
      <c r="A15" s="9">
        <v>201</v>
      </c>
      <c r="B15" s="109" t="s">
        <v>14</v>
      </c>
      <c r="C15" s="110"/>
      <c r="D15" s="117">
        <v>297427</v>
      </c>
      <c r="E15" s="118"/>
      <c r="F15" s="49">
        <f t="shared" si="0"/>
        <v>9</v>
      </c>
      <c r="G15" s="21">
        <f>F15/'人口動態総覧（４－１）'!F15*1000</f>
        <v>3.3975084937712343</v>
      </c>
      <c r="H15" s="32">
        <v>5</v>
      </c>
      <c r="I15" s="53">
        <v>4</v>
      </c>
      <c r="J15" s="32">
        <f t="shared" si="1"/>
        <v>71</v>
      </c>
      <c r="K15" s="21">
        <f>J15/SUM('人口動態総覧（４－１）'!F15+'人口動態総覧（４－３）'!J15)*1000</f>
        <v>26.10294117647059</v>
      </c>
      <c r="L15" s="32">
        <v>34</v>
      </c>
      <c r="M15" s="61">
        <f>L15/SUM('人口動態総覧（４－１）'!F15+'人口動態総覧（４－３）'!J15)*1000</f>
        <v>12.5</v>
      </c>
      <c r="N15" s="32">
        <v>37</v>
      </c>
      <c r="O15" s="21">
        <f>N15/SUM('人口動態総覧（４－１）'!F15+'人口動態総覧（４－３）'!J15)*1000</f>
        <v>13.602941176470589</v>
      </c>
      <c r="P15" s="34">
        <f aca="true" t="shared" si="5" ref="P15:P48">SUM(R15:S15)</f>
        <v>16</v>
      </c>
      <c r="Q15" s="23">
        <f>P15/SUM('人口動態総覧（４－１）'!F15+'人口動態総覧（４－３）'!R15)*1000</f>
        <v>6.017299736743136</v>
      </c>
      <c r="R15" s="67">
        <v>10</v>
      </c>
      <c r="S15" s="72">
        <v>6</v>
      </c>
      <c r="T15" s="36">
        <v>1707</v>
      </c>
      <c r="U15" s="23">
        <f t="shared" si="3"/>
        <v>5.739223406079475</v>
      </c>
      <c r="V15" s="36">
        <v>715</v>
      </c>
      <c r="W15" s="76">
        <f t="shared" si="4"/>
        <v>2.4039512216443026</v>
      </c>
    </row>
    <row r="16" spans="1:23" ht="16.5" customHeight="1">
      <c r="A16" s="10">
        <v>301</v>
      </c>
      <c r="B16" s="111" t="s">
        <v>15</v>
      </c>
      <c r="C16" s="112"/>
      <c r="D16" s="113">
        <v>14084</v>
      </c>
      <c r="E16" s="114"/>
      <c r="F16" s="51">
        <f aca="true" t="shared" si="6" ref="F16:F48">SUM(H16:I16)</f>
        <v>1</v>
      </c>
      <c r="G16" s="23">
        <f>F16/'人口動態総覧（４－１）'!F16*1000</f>
        <v>11.494252873563218</v>
      </c>
      <c r="H16" s="34">
        <v>1</v>
      </c>
      <c r="I16" s="55">
        <v>0</v>
      </c>
      <c r="J16" s="34">
        <f t="shared" si="1"/>
        <v>2</v>
      </c>
      <c r="K16" s="23">
        <f>J16/SUM('人口動態総覧（４－１）'!F16+'人口動態総覧（４－３）'!J16)*1000</f>
        <v>22.47191011235955</v>
      </c>
      <c r="L16" s="34">
        <v>0</v>
      </c>
      <c r="M16" s="62">
        <f>L16/SUM('人口動態総覧（４－１）'!F16+'人口動態総覧（４－３）'!J16)*1000</f>
        <v>0</v>
      </c>
      <c r="N16" s="34">
        <v>2</v>
      </c>
      <c r="O16" s="23">
        <f>N16/SUM('人口動態総覧（４－１）'!F16+'人口動態総覧（４－３）'!J16)*1000</f>
        <v>22.47191011235955</v>
      </c>
      <c r="P16" s="34">
        <f t="shared" si="5"/>
        <v>1</v>
      </c>
      <c r="Q16" s="23">
        <f>P16/SUM('人口動態総覧（４－１）'!F16+'人口動態総覧（４－３）'!R16)*1000</f>
        <v>11.494252873563218</v>
      </c>
      <c r="R16" s="67">
        <v>0</v>
      </c>
      <c r="S16" s="72">
        <v>1</v>
      </c>
      <c r="T16" s="36">
        <v>72</v>
      </c>
      <c r="U16" s="23">
        <f t="shared" si="3"/>
        <v>5.112184038625391</v>
      </c>
      <c r="V16" s="36">
        <v>28</v>
      </c>
      <c r="W16" s="76">
        <f t="shared" si="4"/>
        <v>1.9880715705765406</v>
      </c>
    </row>
    <row r="17" spans="1:23" ht="16.5" customHeight="1">
      <c r="A17" s="10">
        <v>302</v>
      </c>
      <c r="B17" s="111" t="s">
        <v>16</v>
      </c>
      <c r="C17" s="112"/>
      <c r="D17" s="113">
        <v>3892</v>
      </c>
      <c r="E17" s="114"/>
      <c r="F17" s="51">
        <f t="shared" si="6"/>
        <v>1</v>
      </c>
      <c r="G17" s="23">
        <f>F17/'人口動態総覧（４－１）'!F17*1000</f>
        <v>52.63157894736842</v>
      </c>
      <c r="H17" s="34">
        <v>1</v>
      </c>
      <c r="I17" s="55">
        <v>0</v>
      </c>
      <c r="J17" s="34">
        <f t="shared" si="1"/>
        <v>0</v>
      </c>
      <c r="K17" s="23">
        <f>J17/SUM('人口動態総覧（４－１）'!F17+'人口動態総覧（４－３）'!J17)*1000</f>
        <v>0</v>
      </c>
      <c r="L17" s="34">
        <v>0</v>
      </c>
      <c r="M17" s="62">
        <f>L17/SUM('人口動態総覧（４－１）'!F17+'人口動態総覧（４－３）'!J17)*1000</f>
        <v>0</v>
      </c>
      <c r="N17" s="34">
        <v>0</v>
      </c>
      <c r="O17" s="23">
        <f>N17/SUM('人口動態総覧（４－１）'!F17+'人口動態総覧（４－３）'!J17)*1000</f>
        <v>0</v>
      </c>
      <c r="P17" s="34">
        <f t="shared" si="5"/>
        <v>1</v>
      </c>
      <c r="Q17" s="23">
        <f>P17/SUM('人口動態総覧（４－１）'!F17+'人口動態総覧（４－３）'!R17)*1000</f>
        <v>52.63157894736842</v>
      </c>
      <c r="R17" s="67">
        <v>0</v>
      </c>
      <c r="S17" s="72">
        <v>1</v>
      </c>
      <c r="T17" s="36">
        <v>24</v>
      </c>
      <c r="U17" s="23">
        <f t="shared" si="3"/>
        <v>6.166495375128468</v>
      </c>
      <c r="V17" s="36">
        <v>5</v>
      </c>
      <c r="W17" s="76">
        <f t="shared" si="4"/>
        <v>1.2846865364850977</v>
      </c>
    </row>
    <row r="18" spans="1:23" ht="16.5" customHeight="1">
      <c r="A18" s="10">
        <v>303</v>
      </c>
      <c r="B18" s="111" t="s">
        <v>17</v>
      </c>
      <c r="C18" s="112"/>
      <c r="D18" s="113">
        <v>3890</v>
      </c>
      <c r="E18" s="114"/>
      <c r="F18" s="51">
        <f t="shared" si="6"/>
        <v>0</v>
      </c>
      <c r="G18" s="23">
        <f>F18/'人口動態総覧（４－１）'!F18*1000</f>
        <v>0</v>
      </c>
      <c r="H18" s="34">
        <v>0</v>
      </c>
      <c r="I18" s="55">
        <v>0</v>
      </c>
      <c r="J18" s="34">
        <f t="shared" si="1"/>
        <v>0</v>
      </c>
      <c r="K18" s="23">
        <f>J18/SUM('人口動態総覧（４－１）'!F18+'人口動態総覧（４－３）'!J18)*1000</f>
        <v>0</v>
      </c>
      <c r="L18" s="34">
        <v>0</v>
      </c>
      <c r="M18" s="62">
        <f>L18/SUM('人口動態総覧（４－１）'!F18+'人口動態総覧（４－３）'!J18)*1000</f>
        <v>0</v>
      </c>
      <c r="N18" s="34">
        <v>0</v>
      </c>
      <c r="O18" s="23">
        <f>N18/SUM('人口動態総覧（４－１）'!F18+'人口動態総覧（４－３）'!J18)*1000</f>
        <v>0</v>
      </c>
      <c r="P18" s="34">
        <f t="shared" si="5"/>
        <v>0</v>
      </c>
      <c r="Q18" s="23">
        <f>P18/SUM('人口動態総覧（４－１）'!F18+'人口動態総覧（４－３）'!R18)*1000</f>
        <v>0</v>
      </c>
      <c r="R18" s="67">
        <v>0</v>
      </c>
      <c r="S18" s="72">
        <v>0</v>
      </c>
      <c r="T18" s="36">
        <v>16</v>
      </c>
      <c r="U18" s="23">
        <f t="shared" si="3"/>
        <v>4.113110539845758</v>
      </c>
      <c r="V18" s="36">
        <v>9</v>
      </c>
      <c r="W18" s="76">
        <f t="shared" si="4"/>
        <v>2.3136246786632393</v>
      </c>
    </row>
    <row r="19" spans="1:23" ht="16.5" customHeight="1">
      <c r="A19" s="10">
        <v>304</v>
      </c>
      <c r="B19" s="111" t="s">
        <v>97</v>
      </c>
      <c r="C19" s="112"/>
      <c r="D19" s="113">
        <v>3431</v>
      </c>
      <c r="E19" s="114"/>
      <c r="F19" s="51">
        <f t="shared" si="6"/>
        <v>0</v>
      </c>
      <c r="G19" s="23">
        <f>F19/'人口動態総覧（４－１）'!F19*1000</f>
        <v>0</v>
      </c>
      <c r="H19" s="34">
        <v>0</v>
      </c>
      <c r="I19" s="55">
        <v>0</v>
      </c>
      <c r="J19" s="34">
        <f t="shared" si="1"/>
        <v>0</v>
      </c>
      <c r="K19" s="23">
        <f>J19/SUM('人口動態総覧（４－１）'!F19+'人口動態総覧（４－３）'!J19)*1000</f>
        <v>0</v>
      </c>
      <c r="L19" s="34">
        <v>0</v>
      </c>
      <c r="M19" s="62">
        <f>L19/SUM('人口動態総覧（４－１）'!F19+'人口動態総覧（４－３）'!J19)*1000</f>
        <v>0</v>
      </c>
      <c r="N19" s="34">
        <v>0</v>
      </c>
      <c r="O19" s="23">
        <f>N19/SUM('人口動態総覧（４－１）'!F19+'人口動態総覧（４－３）'!J19)*1000</f>
        <v>0</v>
      </c>
      <c r="P19" s="34">
        <f t="shared" si="5"/>
        <v>0</v>
      </c>
      <c r="Q19" s="23">
        <f>P19/SUM('人口動態総覧（４－１）'!F19+'人口動態総覧（４－３）'!R19)*1000</f>
        <v>0</v>
      </c>
      <c r="R19" s="67">
        <v>0</v>
      </c>
      <c r="S19" s="72">
        <v>0</v>
      </c>
      <c r="T19" s="36">
        <v>14</v>
      </c>
      <c r="U19" s="23">
        <f t="shared" si="3"/>
        <v>4.080443019527834</v>
      </c>
      <c r="V19" s="36">
        <v>4</v>
      </c>
      <c r="W19" s="76">
        <f t="shared" si="4"/>
        <v>1.1658408627222385</v>
      </c>
    </row>
    <row r="20" spans="1:23" ht="16.5" customHeight="1">
      <c r="A20" s="10">
        <v>305</v>
      </c>
      <c r="B20" s="111" t="s">
        <v>98</v>
      </c>
      <c r="C20" s="112"/>
      <c r="D20" s="113">
        <v>2389</v>
      </c>
      <c r="E20" s="114"/>
      <c r="F20" s="51">
        <f t="shared" si="6"/>
        <v>0</v>
      </c>
      <c r="G20" s="23">
        <f>F20/'人口動態総覧（４－１）'!F20*1000</f>
        <v>0</v>
      </c>
      <c r="H20" s="34">
        <v>0</v>
      </c>
      <c r="I20" s="55">
        <v>0</v>
      </c>
      <c r="J20" s="34">
        <f t="shared" si="1"/>
        <v>1</v>
      </c>
      <c r="K20" s="23">
        <f>J20/SUM('人口動態総覧（４－１）'!F20+'人口動態総覧（４－３）'!J20)*1000</f>
        <v>66.66666666666667</v>
      </c>
      <c r="L20" s="34">
        <v>0</v>
      </c>
      <c r="M20" s="62">
        <f>L20/SUM('人口動態総覧（４－１）'!F20+'人口動態総覧（４－３）'!J20)*1000</f>
        <v>0</v>
      </c>
      <c r="N20" s="34">
        <v>1</v>
      </c>
      <c r="O20" s="23">
        <f>N20/SUM('人口動態総覧（４－１）'!F20+'人口動態総覧（４－３）'!J20)*1000</f>
        <v>66.66666666666667</v>
      </c>
      <c r="P20" s="34">
        <f t="shared" si="5"/>
        <v>0</v>
      </c>
      <c r="Q20" s="23">
        <f>P20/SUM('人口動態総覧（４－１）'!F20+'人口動態総覧（４－３）'!R20)*1000</f>
        <v>0</v>
      </c>
      <c r="R20" s="67">
        <v>0</v>
      </c>
      <c r="S20" s="72">
        <v>0</v>
      </c>
      <c r="T20" s="36">
        <v>4</v>
      </c>
      <c r="U20" s="23">
        <f t="shared" si="3"/>
        <v>1.6743407283382168</v>
      </c>
      <c r="V20" s="36">
        <v>4</v>
      </c>
      <c r="W20" s="76">
        <f t="shared" si="4"/>
        <v>1.6743407283382168</v>
      </c>
    </row>
    <row r="21" spans="1:23" ht="16.5" customHeight="1">
      <c r="A21" s="11">
        <v>306</v>
      </c>
      <c r="B21" s="119" t="s">
        <v>18</v>
      </c>
      <c r="C21" s="120"/>
      <c r="D21" s="115">
        <v>2594</v>
      </c>
      <c r="E21" s="116"/>
      <c r="F21" s="50">
        <f t="shared" si="6"/>
        <v>0</v>
      </c>
      <c r="G21" s="25">
        <f>F21/'人口動態総覧（４－１）'!F21*1000</f>
        <v>0</v>
      </c>
      <c r="H21" s="33">
        <v>0</v>
      </c>
      <c r="I21" s="55">
        <v>0</v>
      </c>
      <c r="J21" s="33">
        <f t="shared" si="1"/>
        <v>1</v>
      </c>
      <c r="K21" s="25">
        <f>J21/SUM('人口動態総覧（４－１）'!F21+'人口動態総覧（４－３）'!J21)*1000</f>
        <v>62.5</v>
      </c>
      <c r="L21" s="33">
        <v>1</v>
      </c>
      <c r="M21" s="63">
        <f>L21/SUM('人口動態総覧（４－１）'!F21+'人口動態総覧（４－３）'!J21)*1000</f>
        <v>62.5</v>
      </c>
      <c r="N21" s="33">
        <v>0</v>
      </c>
      <c r="O21" s="25">
        <f>N21/SUM('人口動態総覧（４－１）'!F21+'人口動態総覧（４－３）'!J21)*1000</f>
        <v>0</v>
      </c>
      <c r="P21" s="33">
        <f t="shared" si="5"/>
        <v>1</v>
      </c>
      <c r="Q21" s="25">
        <f>P21/SUM('人口動態総覧（４－１）'!F21+'人口動態総覧（４－３）'!R21)*1000</f>
        <v>62.5</v>
      </c>
      <c r="R21" s="66">
        <v>1</v>
      </c>
      <c r="S21" s="71">
        <v>0</v>
      </c>
      <c r="T21" s="18">
        <v>7</v>
      </c>
      <c r="U21" s="25">
        <f t="shared" si="3"/>
        <v>2.698535080956052</v>
      </c>
      <c r="V21" s="18">
        <v>3</v>
      </c>
      <c r="W21" s="75">
        <f t="shared" si="4"/>
        <v>1.1565150346954511</v>
      </c>
    </row>
    <row r="22" spans="1:23" ht="16.5" customHeight="1">
      <c r="A22" s="9">
        <v>202</v>
      </c>
      <c r="B22" s="109" t="s">
        <v>19</v>
      </c>
      <c r="C22" s="110"/>
      <c r="D22" s="117">
        <v>176164</v>
      </c>
      <c r="E22" s="118"/>
      <c r="F22" s="49">
        <f t="shared" si="6"/>
        <v>3</v>
      </c>
      <c r="G22" s="21">
        <f>F22/'人口動態総覧（４－１）'!F22*1000</f>
        <v>2.2222222222222223</v>
      </c>
      <c r="H22" s="32">
        <v>2</v>
      </c>
      <c r="I22" s="53">
        <v>1</v>
      </c>
      <c r="J22" s="32">
        <f t="shared" si="1"/>
        <v>46</v>
      </c>
      <c r="K22" s="21">
        <f>J22/SUM('人口動態総覧（４－１）'!F22+'人口動態総覧（４－３）'!J22)*1000</f>
        <v>32.9512893982808</v>
      </c>
      <c r="L22" s="32">
        <v>9</v>
      </c>
      <c r="M22" s="61">
        <f>L22/SUM('人口動態総覧（４－１）'!F22+'人口動態総覧（４－３）'!J22)*1000</f>
        <v>6.446991404011461</v>
      </c>
      <c r="N22" s="32">
        <v>37</v>
      </c>
      <c r="O22" s="21">
        <f>N22/SUM('人口動態総覧（４－１）'!F22+'人口動態総覧（４－３）'!J22)*1000</f>
        <v>26.50429799426934</v>
      </c>
      <c r="P22" s="34">
        <f t="shared" si="5"/>
        <v>6</v>
      </c>
      <c r="Q22" s="23">
        <f>P22/SUM('人口動態総覧（４－１）'!F22+'人口動態総覧（４－３）'!R22)*1000</f>
        <v>4.434589800443459</v>
      </c>
      <c r="R22" s="67">
        <v>3</v>
      </c>
      <c r="S22" s="72">
        <v>3</v>
      </c>
      <c r="T22" s="36">
        <v>841</v>
      </c>
      <c r="U22" s="23">
        <f t="shared" si="3"/>
        <v>4.7739606275970115</v>
      </c>
      <c r="V22" s="36">
        <v>430</v>
      </c>
      <c r="W22" s="76">
        <f t="shared" si="4"/>
        <v>2.4409073363456777</v>
      </c>
    </row>
    <row r="23" spans="1:23" ht="16.5" customHeight="1">
      <c r="A23" s="10">
        <v>341</v>
      </c>
      <c r="B23" s="111" t="s">
        <v>20</v>
      </c>
      <c r="C23" s="112"/>
      <c r="D23" s="113">
        <v>12160</v>
      </c>
      <c r="E23" s="114"/>
      <c r="F23" s="51">
        <f t="shared" si="6"/>
        <v>0</v>
      </c>
      <c r="G23" s="23">
        <f>F23/'人口動態総覧（４－１）'!F23*1000</f>
        <v>0</v>
      </c>
      <c r="H23" s="34">
        <v>0</v>
      </c>
      <c r="I23" s="55">
        <v>0</v>
      </c>
      <c r="J23" s="34">
        <f t="shared" si="1"/>
        <v>8</v>
      </c>
      <c r="K23" s="23">
        <f>J23/SUM('人口動態総覧（４－１）'!F23+'人口動態総覧（４－３）'!J23)*1000</f>
        <v>101.26582278481013</v>
      </c>
      <c r="L23" s="34">
        <v>3</v>
      </c>
      <c r="M23" s="62">
        <f>L23/SUM('人口動態総覧（４－１）'!F23+'人口動態総覧（４－３）'!J23)*1000</f>
        <v>37.9746835443038</v>
      </c>
      <c r="N23" s="34">
        <v>5</v>
      </c>
      <c r="O23" s="23">
        <f>N23/SUM('人口動態総覧（４－１）'!F23+'人口動態総覧（４－３）'!J23)*1000</f>
        <v>63.29113924050633</v>
      </c>
      <c r="P23" s="34">
        <f t="shared" si="5"/>
        <v>1</v>
      </c>
      <c r="Q23" s="23">
        <f>P23/SUM('人口動態総覧（４－１）'!F23+'人口動態総覧（４－３）'!R23)*1000</f>
        <v>13.888888888888888</v>
      </c>
      <c r="R23" s="67">
        <v>1</v>
      </c>
      <c r="S23" s="72">
        <v>0</v>
      </c>
      <c r="T23" s="36">
        <v>50</v>
      </c>
      <c r="U23" s="23">
        <f t="shared" si="3"/>
        <v>4.1118421052631575</v>
      </c>
      <c r="V23" s="36">
        <v>31</v>
      </c>
      <c r="W23" s="76">
        <f t="shared" si="4"/>
        <v>2.549342105263158</v>
      </c>
    </row>
    <row r="24" spans="1:23" ht="16.5" customHeight="1">
      <c r="A24" s="10">
        <v>342</v>
      </c>
      <c r="B24" s="111" t="s">
        <v>21</v>
      </c>
      <c r="C24" s="112"/>
      <c r="D24" s="113">
        <v>3853</v>
      </c>
      <c r="E24" s="114"/>
      <c r="F24" s="51">
        <f t="shared" si="6"/>
        <v>0</v>
      </c>
      <c r="G24" s="23">
        <f>F24/'人口動態総覧（４－１）'!F24*1000</f>
        <v>0</v>
      </c>
      <c r="H24" s="34">
        <v>0</v>
      </c>
      <c r="I24" s="55">
        <v>0</v>
      </c>
      <c r="J24" s="34">
        <f t="shared" si="1"/>
        <v>0</v>
      </c>
      <c r="K24" s="23">
        <f>J24/SUM('人口動態総覧（４－１）'!F24+'人口動態総覧（４－３）'!J24)*1000</f>
        <v>0</v>
      </c>
      <c r="L24" s="34">
        <v>0</v>
      </c>
      <c r="M24" s="62">
        <f>L24/SUM('人口動態総覧（４－１）'!F24+'人口動態総覧（４－３）'!J24)*1000</f>
        <v>0</v>
      </c>
      <c r="N24" s="34">
        <v>0</v>
      </c>
      <c r="O24" s="23">
        <f>N24/SUM('人口動態総覧（４－１）'!F24+'人口動態総覧（４－３）'!J24)*1000</f>
        <v>0</v>
      </c>
      <c r="P24" s="34">
        <f t="shared" si="5"/>
        <v>0</v>
      </c>
      <c r="Q24" s="23">
        <f>P24/SUM('人口動態総覧（４－１）'!F24+'人口動態総覧（４－３）'!R24)*1000</f>
        <v>0</v>
      </c>
      <c r="R24" s="67">
        <v>0</v>
      </c>
      <c r="S24" s="72">
        <v>0</v>
      </c>
      <c r="T24" s="36">
        <v>13</v>
      </c>
      <c r="U24" s="23">
        <f t="shared" si="3"/>
        <v>3.373994290163509</v>
      </c>
      <c r="V24" s="36">
        <v>7</v>
      </c>
      <c r="W24" s="76">
        <f t="shared" si="4"/>
        <v>1.8167661562418895</v>
      </c>
    </row>
    <row r="25" spans="1:23" ht="16.5" customHeight="1">
      <c r="A25" s="10">
        <v>343</v>
      </c>
      <c r="B25" s="111" t="s">
        <v>22</v>
      </c>
      <c r="C25" s="112"/>
      <c r="D25" s="113">
        <v>1640</v>
      </c>
      <c r="E25" s="114"/>
      <c r="F25" s="51">
        <f t="shared" si="6"/>
        <v>0</v>
      </c>
      <c r="G25" s="23">
        <f>F25/'人口動態総覧（４－１）'!F25*1000</f>
        <v>0</v>
      </c>
      <c r="H25" s="34">
        <v>0</v>
      </c>
      <c r="I25" s="55">
        <v>0</v>
      </c>
      <c r="J25" s="34">
        <f t="shared" si="1"/>
        <v>0</v>
      </c>
      <c r="K25" s="23">
        <f>J25/SUM('人口動態総覧（４－１）'!F25+'人口動態総覧（４－３）'!J25)*1000</f>
        <v>0</v>
      </c>
      <c r="L25" s="34">
        <v>0</v>
      </c>
      <c r="M25" s="62">
        <f>L25/SUM('人口動態総覧（４－１）'!F25+'人口動態総覧（４－３）'!J25)*1000</f>
        <v>0</v>
      </c>
      <c r="N25" s="34">
        <v>0</v>
      </c>
      <c r="O25" s="23">
        <f>N25/SUM('人口動態総覧（４－１）'!F25+'人口動態総覧（４－３）'!J25)*1000</f>
        <v>0</v>
      </c>
      <c r="P25" s="34">
        <f t="shared" si="5"/>
        <v>0</v>
      </c>
      <c r="Q25" s="23">
        <f>P25/SUM('人口動態総覧（４－１）'!F25+'人口動態総覧（４－３）'!R25)*1000</f>
        <v>0</v>
      </c>
      <c r="R25" s="67">
        <v>0</v>
      </c>
      <c r="S25" s="72">
        <v>0</v>
      </c>
      <c r="T25" s="36">
        <v>8</v>
      </c>
      <c r="U25" s="23">
        <f t="shared" si="3"/>
        <v>4.878048780487805</v>
      </c>
      <c r="V25" s="36">
        <v>2</v>
      </c>
      <c r="W25" s="76">
        <f t="shared" si="4"/>
        <v>1.2195121951219512</v>
      </c>
    </row>
    <row r="26" spans="1:23" ht="16.5" customHeight="1">
      <c r="A26" s="10">
        <v>381</v>
      </c>
      <c r="B26" s="111" t="s">
        <v>23</v>
      </c>
      <c r="C26" s="112"/>
      <c r="D26" s="113">
        <v>16673</v>
      </c>
      <c r="E26" s="114"/>
      <c r="F26" s="51">
        <f t="shared" si="6"/>
        <v>0</v>
      </c>
      <c r="G26" s="23">
        <f>F26/'人口動態総覧（４－１）'!F26*1000</f>
        <v>0</v>
      </c>
      <c r="H26" s="34">
        <v>0</v>
      </c>
      <c r="I26" s="55">
        <v>0</v>
      </c>
      <c r="J26" s="34">
        <f t="shared" si="1"/>
        <v>4</v>
      </c>
      <c r="K26" s="23">
        <f>J26/SUM('人口動態総覧（４－１）'!F26+'人口動態総覧（４－３）'!J26)*1000</f>
        <v>30.075187969924812</v>
      </c>
      <c r="L26" s="34">
        <v>2</v>
      </c>
      <c r="M26" s="62">
        <f>L26/SUM('人口動態総覧（４－１）'!F26+'人口動態総覧（４－３）'!J26)*1000</f>
        <v>15.037593984962406</v>
      </c>
      <c r="N26" s="34">
        <v>2</v>
      </c>
      <c r="O26" s="23">
        <f>N26/SUM('人口動態総覧（４－１）'!F26+'人口動態総覧（４－３）'!J26)*1000</f>
        <v>15.037593984962406</v>
      </c>
      <c r="P26" s="34">
        <f t="shared" si="5"/>
        <v>0</v>
      </c>
      <c r="Q26" s="23">
        <f>P26/SUM('人口動態総覧（４－１）'!F26+'人口動態総覧（４－３）'!R26)*1000</f>
        <v>0</v>
      </c>
      <c r="R26" s="67">
        <v>0</v>
      </c>
      <c r="S26" s="72">
        <v>0</v>
      </c>
      <c r="T26" s="36">
        <v>78</v>
      </c>
      <c r="U26" s="23">
        <f t="shared" si="3"/>
        <v>4.678222275535297</v>
      </c>
      <c r="V26" s="36">
        <v>35</v>
      </c>
      <c r="W26" s="76">
        <f t="shared" si="4"/>
        <v>2.099202303124813</v>
      </c>
    </row>
    <row r="27" spans="1:23" ht="16.5" customHeight="1">
      <c r="A27" s="10">
        <v>204</v>
      </c>
      <c r="B27" s="111" t="s">
        <v>81</v>
      </c>
      <c r="C27" s="112"/>
      <c r="D27" s="113">
        <v>38934</v>
      </c>
      <c r="E27" s="114"/>
      <c r="F27" s="51">
        <f t="shared" si="6"/>
        <v>1</v>
      </c>
      <c r="G27" s="23">
        <f>F27/'人口動態総覧（４－１）'!F27*1000</f>
        <v>2.9940119760479043</v>
      </c>
      <c r="H27" s="34">
        <v>0</v>
      </c>
      <c r="I27" s="55">
        <v>1</v>
      </c>
      <c r="J27" s="34">
        <f t="shared" si="1"/>
        <v>10</v>
      </c>
      <c r="K27" s="23">
        <f>J27/SUM('人口動態総覧（４－１）'!F27+'人口動態総覧（４－３）'!J27)*1000</f>
        <v>29.069767441860463</v>
      </c>
      <c r="L27" s="34">
        <v>6</v>
      </c>
      <c r="M27" s="62">
        <f>L27/SUM('人口動態総覧（４－１）'!F27+'人口動態総覧（４－３）'!J27)*1000</f>
        <v>17.441860465116278</v>
      </c>
      <c r="N27" s="34">
        <v>4</v>
      </c>
      <c r="O27" s="23">
        <f>N27/SUM('人口動態総覧（４－１）'!F27+'人口動態総覧（４－３）'!J27)*1000</f>
        <v>11.627906976744185</v>
      </c>
      <c r="P27" s="34">
        <f t="shared" si="5"/>
        <v>1</v>
      </c>
      <c r="Q27" s="23">
        <f>P27/SUM('人口動態総覧（４－１）'!F27+'人口動態総覧（４－３）'!R27)*1000</f>
        <v>2.985074626865672</v>
      </c>
      <c r="R27" s="67">
        <v>1</v>
      </c>
      <c r="S27" s="72">
        <v>0</v>
      </c>
      <c r="T27" s="36">
        <v>187</v>
      </c>
      <c r="U27" s="23">
        <f t="shared" si="3"/>
        <v>4.802999948631016</v>
      </c>
      <c r="V27" s="36">
        <v>88</v>
      </c>
      <c r="W27" s="76">
        <f t="shared" si="4"/>
        <v>2.260235269944008</v>
      </c>
    </row>
    <row r="28" spans="1:23" ht="16.5" customHeight="1">
      <c r="A28" s="10">
        <v>361</v>
      </c>
      <c r="B28" s="111" t="s">
        <v>24</v>
      </c>
      <c r="C28" s="112"/>
      <c r="D28" s="113">
        <v>10173</v>
      </c>
      <c r="E28" s="114"/>
      <c r="F28" s="51">
        <f t="shared" si="6"/>
        <v>0</v>
      </c>
      <c r="G28" s="23">
        <f>F28/'人口動態総覧（４－１）'!F28*1000</f>
        <v>0</v>
      </c>
      <c r="H28" s="34">
        <v>0</v>
      </c>
      <c r="I28" s="55">
        <v>0</v>
      </c>
      <c r="J28" s="34">
        <f t="shared" si="1"/>
        <v>1</v>
      </c>
      <c r="K28" s="23">
        <f>J28/SUM('人口動態総覧（４－１）'!F28+'人口動態総覧（４－３）'!J28)*1000</f>
        <v>12.345679012345679</v>
      </c>
      <c r="L28" s="34">
        <v>1</v>
      </c>
      <c r="M28" s="62">
        <f>L28/SUM('人口動態総覧（４－１）'!F28+'人口動態総覧（４－３）'!J28)*1000</f>
        <v>12.345679012345679</v>
      </c>
      <c r="N28" s="34">
        <v>0</v>
      </c>
      <c r="O28" s="23">
        <f>N28/SUM('人口動態総覧（４－１）'!F28+'人口動態総覧（４－３）'!J28)*1000</f>
        <v>0</v>
      </c>
      <c r="P28" s="34">
        <f t="shared" si="5"/>
        <v>1</v>
      </c>
      <c r="Q28" s="23">
        <f>P28/SUM('人口動態総覧（４－１）'!F28+'人口動態総覧（４－３）'!R28)*1000</f>
        <v>12.345679012345679</v>
      </c>
      <c r="R28" s="67">
        <v>1</v>
      </c>
      <c r="S28" s="72">
        <v>0</v>
      </c>
      <c r="T28" s="36">
        <v>51</v>
      </c>
      <c r="U28" s="23">
        <f t="shared" si="3"/>
        <v>5.013270421704512</v>
      </c>
      <c r="V28" s="36">
        <v>20</v>
      </c>
      <c r="W28" s="76">
        <f t="shared" si="4"/>
        <v>1.965988400668436</v>
      </c>
    </row>
    <row r="29" spans="1:23" ht="16.5" customHeight="1">
      <c r="A29" s="10">
        <v>362</v>
      </c>
      <c r="B29" s="111" t="s">
        <v>25</v>
      </c>
      <c r="C29" s="112"/>
      <c r="D29" s="113">
        <v>12481</v>
      </c>
      <c r="E29" s="114"/>
      <c r="F29" s="51">
        <f t="shared" si="6"/>
        <v>1</v>
      </c>
      <c r="G29" s="23">
        <f>F29/'人口動態総覧（４－１）'!F29*1000</f>
        <v>11.363636363636363</v>
      </c>
      <c r="H29" s="34">
        <v>0</v>
      </c>
      <c r="I29" s="55">
        <v>1</v>
      </c>
      <c r="J29" s="34">
        <f t="shared" si="1"/>
        <v>2</v>
      </c>
      <c r="K29" s="23">
        <f>J29/SUM('人口動態総覧（４－１）'!F29+'人口動態総覧（４－３）'!J29)*1000</f>
        <v>22.22222222222222</v>
      </c>
      <c r="L29" s="34">
        <v>2</v>
      </c>
      <c r="M29" s="62">
        <f>L29/SUM('人口動態総覧（４－１）'!F29+'人口動態総覧（４－３）'!J29)*1000</f>
        <v>22.22222222222222</v>
      </c>
      <c r="N29" s="34">
        <v>0</v>
      </c>
      <c r="O29" s="23">
        <f>N29/SUM('人口動態総覧（４－１）'!F29+'人口動態総覧（４－３）'!J29)*1000</f>
        <v>0</v>
      </c>
      <c r="P29" s="34">
        <f t="shared" si="5"/>
        <v>2</v>
      </c>
      <c r="Q29" s="23">
        <f>P29/SUM('人口動態総覧（４－１）'!F29+'人口動態総覧（４－３）'!R29)*1000</f>
        <v>22.47191011235955</v>
      </c>
      <c r="R29" s="67">
        <v>1</v>
      </c>
      <c r="S29" s="72">
        <v>1</v>
      </c>
      <c r="T29" s="36">
        <v>48</v>
      </c>
      <c r="U29" s="23">
        <f t="shared" si="3"/>
        <v>3.845845685441872</v>
      </c>
      <c r="V29" s="36">
        <v>25</v>
      </c>
      <c r="W29" s="76">
        <f t="shared" si="4"/>
        <v>2.003044627834308</v>
      </c>
    </row>
    <row r="30" spans="1:23" ht="16.5" customHeight="1">
      <c r="A30" s="10">
        <v>363</v>
      </c>
      <c r="B30" s="111" t="s">
        <v>26</v>
      </c>
      <c r="C30" s="112"/>
      <c r="D30" s="113">
        <v>10180</v>
      </c>
      <c r="E30" s="114"/>
      <c r="F30" s="51">
        <f t="shared" si="6"/>
        <v>0</v>
      </c>
      <c r="G30" s="23">
        <f>F30/'人口動態総覧（４－１）'!F30*1000</f>
        <v>0</v>
      </c>
      <c r="H30" s="34">
        <v>0</v>
      </c>
      <c r="I30" s="55">
        <v>0</v>
      </c>
      <c r="J30" s="34">
        <f t="shared" si="1"/>
        <v>3</v>
      </c>
      <c r="K30" s="23">
        <f>J30/SUM('人口動態総覧（４－１）'!F30+'人口動態総覧（４－３）'!J30)*1000</f>
        <v>38.96103896103896</v>
      </c>
      <c r="L30" s="34">
        <v>2</v>
      </c>
      <c r="M30" s="62">
        <f>L30/SUM('人口動態総覧（４－１）'!F30+'人口動態総覧（４－３）'!J30)*1000</f>
        <v>25.974025974025977</v>
      </c>
      <c r="N30" s="34">
        <v>1</v>
      </c>
      <c r="O30" s="23">
        <f>N30/SUM('人口動態総覧（４－１）'!F30+'人口動態総覧（４－３）'!J30)*1000</f>
        <v>12.987012987012989</v>
      </c>
      <c r="P30" s="34">
        <f t="shared" si="5"/>
        <v>0</v>
      </c>
      <c r="Q30" s="23">
        <f>P30/SUM('人口動態総覧（４－１）'!F30+'人口動態総覧（４－３）'!R30)*1000</f>
        <v>0</v>
      </c>
      <c r="R30" s="67">
        <v>0</v>
      </c>
      <c r="S30" s="72">
        <v>0</v>
      </c>
      <c r="T30" s="36">
        <v>37</v>
      </c>
      <c r="U30" s="23">
        <f t="shared" si="3"/>
        <v>3.6345776031434185</v>
      </c>
      <c r="V30" s="36">
        <v>28</v>
      </c>
      <c r="W30" s="76">
        <f t="shared" si="4"/>
        <v>2.75049115913556</v>
      </c>
    </row>
    <row r="31" spans="1:23" ht="16.5" customHeight="1">
      <c r="A31" s="10">
        <v>364</v>
      </c>
      <c r="B31" s="111" t="s">
        <v>27</v>
      </c>
      <c r="C31" s="112"/>
      <c r="D31" s="113">
        <v>20787</v>
      </c>
      <c r="E31" s="114"/>
      <c r="F31" s="51">
        <f t="shared" si="6"/>
        <v>0</v>
      </c>
      <c r="G31" s="23">
        <f>F31/'人口動態総覧（４－１）'!F31*1000</f>
        <v>0</v>
      </c>
      <c r="H31" s="34">
        <v>0</v>
      </c>
      <c r="I31" s="55">
        <v>0</v>
      </c>
      <c r="J31" s="34">
        <f t="shared" si="1"/>
        <v>5</v>
      </c>
      <c r="K31" s="23">
        <f>J31/SUM('人口動態総覧（４－１）'!F31+'人口動態総覧（４－３）'!J31)*1000</f>
        <v>31.645569620253166</v>
      </c>
      <c r="L31" s="34">
        <v>3</v>
      </c>
      <c r="M31" s="62">
        <f>L31/SUM('人口動態総覧（４－１）'!F31+'人口動態総覧（４－３）'!J31)*1000</f>
        <v>18.9873417721519</v>
      </c>
      <c r="N31" s="34">
        <v>2</v>
      </c>
      <c r="O31" s="23">
        <f>N31/SUM('人口動態総覧（４－１）'!F31+'人口動態総覧（４－３）'!J31)*1000</f>
        <v>12.658227848101266</v>
      </c>
      <c r="P31" s="34">
        <f t="shared" si="5"/>
        <v>0</v>
      </c>
      <c r="Q31" s="23">
        <f>P31/SUM('人口動態総覧（４－１）'!F31+'人口動態総覧（４－３）'!R31)*1000</f>
        <v>0</v>
      </c>
      <c r="R31" s="67">
        <v>0</v>
      </c>
      <c r="S31" s="72">
        <v>0</v>
      </c>
      <c r="T31" s="36">
        <v>101</v>
      </c>
      <c r="U31" s="23">
        <f t="shared" si="3"/>
        <v>4.85880598450955</v>
      </c>
      <c r="V31" s="36">
        <v>42</v>
      </c>
      <c r="W31" s="76">
        <f t="shared" si="4"/>
        <v>2.020493577716842</v>
      </c>
    </row>
    <row r="32" spans="1:23" ht="16.5" customHeight="1">
      <c r="A32" s="10">
        <v>365</v>
      </c>
      <c r="B32" s="111" t="s">
        <v>28</v>
      </c>
      <c r="C32" s="112"/>
      <c r="D32" s="113">
        <v>22705</v>
      </c>
      <c r="E32" s="114"/>
      <c r="F32" s="51">
        <f t="shared" si="6"/>
        <v>0</v>
      </c>
      <c r="G32" s="23">
        <f>F32/'人口動態総覧（４－１）'!F32*1000</f>
        <v>0</v>
      </c>
      <c r="H32" s="34">
        <v>0</v>
      </c>
      <c r="I32" s="55">
        <v>0</v>
      </c>
      <c r="J32" s="34">
        <f t="shared" si="1"/>
        <v>4</v>
      </c>
      <c r="K32" s="23">
        <f>J32/SUM('人口動態総覧（４－１）'!F32+'人口動態総覧（４－３）'!J32)*1000</f>
        <v>21.164021164021165</v>
      </c>
      <c r="L32" s="34">
        <v>4</v>
      </c>
      <c r="M32" s="62">
        <f>L32/SUM('人口動態総覧（４－１）'!F32+'人口動態総覧（４－３）'!J32)*1000</f>
        <v>21.164021164021165</v>
      </c>
      <c r="N32" s="34">
        <v>0</v>
      </c>
      <c r="O32" s="23">
        <f>N32/SUM('人口動態総覧（４－１）'!F32+'人口動態総覧（４－３）'!J32)*1000</f>
        <v>0</v>
      </c>
      <c r="P32" s="34">
        <f t="shared" si="5"/>
        <v>1</v>
      </c>
      <c r="Q32" s="23">
        <f>P32/SUM('人口動態総覧（４－１）'!F32+'人口動態総覧（４－３）'!R32)*1000</f>
        <v>5.376344086021506</v>
      </c>
      <c r="R32" s="67">
        <v>1</v>
      </c>
      <c r="S32" s="72">
        <v>0</v>
      </c>
      <c r="T32" s="36">
        <v>105</v>
      </c>
      <c r="U32" s="23">
        <f t="shared" si="3"/>
        <v>4.624532041400573</v>
      </c>
      <c r="V32" s="36">
        <v>59</v>
      </c>
      <c r="W32" s="76">
        <f t="shared" si="4"/>
        <v>2.5985465756441313</v>
      </c>
    </row>
    <row r="33" spans="1:23" ht="16.5" customHeight="1">
      <c r="A33" s="10">
        <v>366</v>
      </c>
      <c r="B33" s="111" t="s">
        <v>29</v>
      </c>
      <c r="C33" s="112"/>
      <c r="D33" s="113">
        <v>6557</v>
      </c>
      <c r="E33" s="114"/>
      <c r="F33" s="51">
        <f t="shared" si="6"/>
        <v>1</v>
      </c>
      <c r="G33" s="23">
        <f>F33/'人口動態総覧（４－１）'!F33*1000</f>
        <v>21.73913043478261</v>
      </c>
      <c r="H33" s="34">
        <v>0</v>
      </c>
      <c r="I33" s="55">
        <v>1</v>
      </c>
      <c r="J33" s="34">
        <f t="shared" si="1"/>
        <v>1</v>
      </c>
      <c r="K33" s="23">
        <f>J33/SUM('人口動態総覧（４－１）'!F33+'人口動態総覧（４－３）'!J33)*1000</f>
        <v>21.27659574468085</v>
      </c>
      <c r="L33" s="34">
        <v>0</v>
      </c>
      <c r="M33" s="62">
        <f>L33/SUM('人口動態総覧（４－１）'!F33+'人口動態総覧（４－３）'!J33)*1000</f>
        <v>0</v>
      </c>
      <c r="N33" s="34">
        <v>1</v>
      </c>
      <c r="O33" s="23">
        <f>N33/SUM('人口動態総覧（４－１）'!F33+'人口動態総覧（４－３）'!J33)*1000</f>
        <v>21.27659574468085</v>
      </c>
      <c r="P33" s="34">
        <f t="shared" si="5"/>
        <v>1</v>
      </c>
      <c r="Q33" s="23">
        <f>P33/SUM('人口動態総覧（４－１）'!F33+'人口動態総覧（４－３）'!R33)*1000</f>
        <v>21.73913043478261</v>
      </c>
      <c r="R33" s="67">
        <v>0</v>
      </c>
      <c r="S33" s="72">
        <v>1</v>
      </c>
      <c r="T33" s="36">
        <v>28</v>
      </c>
      <c r="U33" s="23">
        <f t="shared" si="3"/>
        <v>4.270245539118499</v>
      </c>
      <c r="V33" s="36">
        <v>12</v>
      </c>
      <c r="W33" s="76">
        <f t="shared" si="4"/>
        <v>1.8301052310507853</v>
      </c>
    </row>
    <row r="34" spans="1:23" ht="16.5" customHeight="1">
      <c r="A34" s="10">
        <v>367</v>
      </c>
      <c r="B34" s="111" t="s">
        <v>30</v>
      </c>
      <c r="C34" s="112"/>
      <c r="D34" s="113">
        <v>8732</v>
      </c>
      <c r="E34" s="114"/>
      <c r="F34" s="51">
        <f t="shared" si="6"/>
        <v>0</v>
      </c>
      <c r="G34" s="23">
        <f>F34/'人口動態総覧（４－１）'!F34*1000</f>
        <v>0</v>
      </c>
      <c r="H34" s="34">
        <v>0</v>
      </c>
      <c r="I34" s="55">
        <v>0</v>
      </c>
      <c r="J34" s="34">
        <f t="shared" si="1"/>
        <v>2</v>
      </c>
      <c r="K34" s="23">
        <f>J34/SUM('人口動態総覧（４－１）'!F34+'人口動態総覧（４－３）'!J34)*1000</f>
        <v>32.25806451612903</v>
      </c>
      <c r="L34" s="34">
        <v>0</v>
      </c>
      <c r="M34" s="62">
        <f>L34/SUM('人口動態総覧（４－１）'!F34+'人口動態総覧（４－３）'!J34)*1000</f>
        <v>0</v>
      </c>
      <c r="N34" s="34">
        <v>2</v>
      </c>
      <c r="O34" s="23">
        <f>N34/SUM('人口動態総覧（４－１）'!F34+'人口動態総覧（４－３）'!J34)*1000</f>
        <v>32.25806451612903</v>
      </c>
      <c r="P34" s="34">
        <f t="shared" si="5"/>
        <v>0</v>
      </c>
      <c r="Q34" s="23">
        <f>P34/SUM('人口動態総覧（４－１）'!F34+'人口動態総覧（４－３）'!R34)*1000</f>
        <v>0</v>
      </c>
      <c r="R34" s="67">
        <v>0</v>
      </c>
      <c r="S34" s="72">
        <v>0</v>
      </c>
      <c r="T34" s="36">
        <v>51</v>
      </c>
      <c r="U34" s="23">
        <f t="shared" si="3"/>
        <v>5.840586349060925</v>
      </c>
      <c r="V34" s="36">
        <v>24</v>
      </c>
      <c r="W34" s="76">
        <f t="shared" si="4"/>
        <v>2.748511223087494</v>
      </c>
    </row>
    <row r="35" spans="1:23" ht="16.5" customHeight="1">
      <c r="A35" s="11">
        <v>368</v>
      </c>
      <c r="B35" s="119" t="s">
        <v>31</v>
      </c>
      <c r="C35" s="120"/>
      <c r="D35" s="115">
        <v>3291</v>
      </c>
      <c r="E35" s="116"/>
      <c r="F35" s="50">
        <f t="shared" si="6"/>
        <v>0</v>
      </c>
      <c r="G35" s="25">
        <f>F35/'人口動態総覧（４－１）'!F35*1000</f>
        <v>0</v>
      </c>
      <c r="H35" s="33">
        <v>0</v>
      </c>
      <c r="I35" s="54">
        <v>0</v>
      </c>
      <c r="J35" s="33">
        <f t="shared" si="1"/>
        <v>0</v>
      </c>
      <c r="K35" s="25">
        <f>J35/SUM('人口動態総覧（４－１）'!F35+'人口動態総覧（４－３）'!J35)*1000</f>
        <v>0</v>
      </c>
      <c r="L35" s="33">
        <v>0</v>
      </c>
      <c r="M35" s="63">
        <f>L35/SUM('人口動態総覧（４－１）'!F35+'人口動態総覧（４－３）'!J35)*1000</f>
        <v>0</v>
      </c>
      <c r="N35" s="33">
        <v>0</v>
      </c>
      <c r="O35" s="25">
        <f>N35/SUM('人口動態総覧（４－１）'!F35+'人口動態総覧（４－３）'!J35)*1000</f>
        <v>0</v>
      </c>
      <c r="P35" s="33">
        <f t="shared" si="5"/>
        <v>0</v>
      </c>
      <c r="Q35" s="25">
        <f>P35/SUM('人口動態総覧（４－１）'!F35+'人口動態総覧（４－３）'!R35)*1000</f>
        <v>0</v>
      </c>
      <c r="R35" s="66">
        <v>0</v>
      </c>
      <c r="S35" s="71">
        <v>0</v>
      </c>
      <c r="T35" s="18">
        <v>10</v>
      </c>
      <c r="U35" s="25">
        <f t="shared" si="3"/>
        <v>3.038590094196293</v>
      </c>
      <c r="V35" s="18">
        <v>16</v>
      </c>
      <c r="W35" s="75">
        <f t="shared" si="4"/>
        <v>4.861744150714069</v>
      </c>
    </row>
    <row r="36" spans="1:23" ht="16.5" customHeight="1">
      <c r="A36" s="9">
        <v>203</v>
      </c>
      <c r="B36" s="109" t="s">
        <v>32</v>
      </c>
      <c r="C36" s="110"/>
      <c r="D36" s="117">
        <v>242147</v>
      </c>
      <c r="E36" s="118"/>
      <c r="F36" s="49">
        <f t="shared" si="6"/>
        <v>7</v>
      </c>
      <c r="G36" s="21">
        <f>F36/'人口動態総覧（４－１）'!F36*1000</f>
        <v>2.9978586723768736</v>
      </c>
      <c r="H36" s="32">
        <v>4</v>
      </c>
      <c r="I36" s="53">
        <v>3</v>
      </c>
      <c r="J36" s="32">
        <f t="shared" si="1"/>
        <v>101</v>
      </c>
      <c r="K36" s="21">
        <f>J36/SUM('人口動態総覧（４－１）'!F36+'人口動態総覧（４－３）'!J36)*1000</f>
        <v>41.46141215106732</v>
      </c>
      <c r="L36" s="32">
        <v>41</v>
      </c>
      <c r="M36" s="61">
        <f>L36/SUM('人口動態総覧（４－１）'!F36+'人口動態総覧（４－３）'!J36)*1000</f>
        <v>16.83087027914614</v>
      </c>
      <c r="N36" s="32">
        <v>60</v>
      </c>
      <c r="O36" s="21">
        <f>N36/SUM('人口動態総覧（４－１）'!F36+'人口動態総覧（４－３）'!J36)*1000</f>
        <v>24.630541871921185</v>
      </c>
      <c r="P36" s="34">
        <f t="shared" si="5"/>
        <v>17</v>
      </c>
      <c r="Q36" s="23">
        <f>P36/SUM('人口動態総覧（４－１）'!F36+'人口動態総覧（４－３）'!R36)*1000</f>
        <v>7.246376811594203</v>
      </c>
      <c r="R36" s="67">
        <v>11</v>
      </c>
      <c r="S36" s="72">
        <v>6</v>
      </c>
      <c r="T36" s="36">
        <v>1481</v>
      </c>
      <c r="U36" s="23">
        <f t="shared" si="3"/>
        <v>6.1161195472171865</v>
      </c>
      <c r="V36" s="36">
        <v>679</v>
      </c>
      <c r="W36" s="76">
        <f t="shared" si="4"/>
        <v>2.8040818180691898</v>
      </c>
    </row>
    <row r="37" spans="1:23" ht="16.5" customHeight="1">
      <c r="A37" s="10">
        <v>403</v>
      </c>
      <c r="B37" s="111" t="s">
        <v>33</v>
      </c>
      <c r="C37" s="112"/>
      <c r="D37" s="113">
        <v>10253</v>
      </c>
      <c r="E37" s="114"/>
      <c r="F37" s="51">
        <f t="shared" si="6"/>
        <v>0</v>
      </c>
      <c r="G37" s="23">
        <f>F37/'人口動態総覧（４－１）'!F37*1000</f>
        <v>0</v>
      </c>
      <c r="H37" s="34">
        <v>0</v>
      </c>
      <c r="I37" s="55">
        <v>0</v>
      </c>
      <c r="J37" s="34">
        <f t="shared" si="1"/>
        <v>3</v>
      </c>
      <c r="K37" s="23">
        <f>J37/SUM('人口動態総覧（４－１）'!F37+'人口動態総覧（４－３）'!J37)*1000</f>
        <v>32.608695652173914</v>
      </c>
      <c r="L37" s="34">
        <v>0</v>
      </c>
      <c r="M37" s="62">
        <f>L37/SUM('人口動態総覧（４－１）'!F37+'人口動態総覧（４－３）'!J37)*1000</f>
        <v>0</v>
      </c>
      <c r="N37" s="34">
        <v>3</v>
      </c>
      <c r="O37" s="23">
        <f>N37/SUM('人口動態総覧（４－１）'!F37+'人口動態総覧（４－３）'!J37)*1000</f>
        <v>32.608695652173914</v>
      </c>
      <c r="P37" s="34">
        <f t="shared" si="5"/>
        <v>0</v>
      </c>
      <c r="Q37" s="23">
        <f>P37/SUM('人口動態総覧（４－１）'!F37+'人口動態総覧（４－３）'!R37)*1000</f>
        <v>0</v>
      </c>
      <c r="R37" s="67">
        <v>0</v>
      </c>
      <c r="S37" s="72">
        <v>0</v>
      </c>
      <c r="T37" s="36">
        <v>61</v>
      </c>
      <c r="U37" s="23">
        <f t="shared" si="3"/>
        <v>5.949478201501999</v>
      </c>
      <c r="V37" s="36">
        <v>17</v>
      </c>
      <c r="W37" s="76">
        <f t="shared" si="4"/>
        <v>1.6580513020579342</v>
      </c>
    </row>
    <row r="38" spans="1:23" ht="16.5" customHeight="1">
      <c r="A38" s="10">
        <v>410</v>
      </c>
      <c r="B38" s="111" t="s">
        <v>34</v>
      </c>
      <c r="C38" s="112"/>
      <c r="D38" s="113">
        <v>13711</v>
      </c>
      <c r="E38" s="114"/>
      <c r="F38" s="51">
        <f t="shared" si="6"/>
        <v>0</v>
      </c>
      <c r="G38" s="23">
        <f>F38/'人口動態総覧（４－１）'!F38*1000</f>
        <v>0</v>
      </c>
      <c r="H38" s="34">
        <v>0</v>
      </c>
      <c r="I38" s="55">
        <v>0</v>
      </c>
      <c r="J38" s="34">
        <f t="shared" si="1"/>
        <v>5</v>
      </c>
      <c r="K38" s="23">
        <f>J38/SUM('人口動態総覧（４－１）'!F38+'人口動態総覧（４－３）'!J38)*1000</f>
        <v>31.84713375796178</v>
      </c>
      <c r="L38" s="34">
        <v>2</v>
      </c>
      <c r="M38" s="62">
        <f>L38/SUM('人口動態総覧（４－１）'!F38+'人口動態総覧（４－３）'!J38)*1000</f>
        <v>12.738853503184714</v>
      </c>
      <c r="N38" s="34">
        <v>3</v>
      </c>
      <c r="O38" s="23">
        <f>N38/SUM('人口動態総覧（４－１）'!F38+'人口動態総覧（４－３）'!J38)*1000</f>
        <v>19.108280254777068</v>
      </c>
      <c r="P38" s="34">
        <f t="shared" si="5"/>
        <v>0</v>
      </c>
      <c r="Q38" s="23">
        <f>P38/SUM('人口動態総覧（４－１）'!F38+'人口動態総覧（４－３）'!R38)*1000</f>
        <v>0</v>
      </c>
      <c r="R38" s="67">
        <v>0</v>
      </c>
      <c r="S38" s="72">
        <v>0</v>
      </c>
      <c r="T38" s="36">
        <v>75</v>
      </c>
      <c r="U38" s="23">
        <f t="shared" si="3"/>
        <v>5.47006053533659</v>
      </c>
      <c r="V38" s="36">
        <v>47</v>
      </c>
      <c r="W38" s="76">
        <f t="shared" si="4"/>
        <v>3.4279046021442636</v>
      </c>
    </row>
    <row r="39" spans="1:23" ht="16.5" customHeight="1">
      <c r="A39" s="10">
        <v>441</v>
      </c>
      <c r="B39" s="111" t="s">
        <v>35</v>
      </c>
      <c r="C39" s="112"/>
      <c r="D39" s="113">
        <v>12798</v>
      </c>
      <c r="E39" s="114"/>
      <c r="F39" s="51">
        <f t="shared" si="6"/>
        <v>0</v>
      </c>
      <c r="G39" s="23">
        <f>F39/'人口動態総覧（４－１）'!F39*1000</f>
        <v>0</v>
      </c>
      <c r="H39" s="34">
        <v>0</v>
      </c>
      <c r="I39" s="55">
        <v>0</v>
      </c>
      <c r="J39" s="34">
        <f t="shared" si="1"/>
        <v>6</v>
      </c>
      <c r="K39" s="23">
        <f>J39/SUM('人口動態総覧（４－１）'!F39+'人口動態総覧（４－３）'!J39)*1000</f>
        <v>65.93406593406594</v>
      </c>
      <c r="L39" s="34">
        <v>0</v>
      </c>
      <c r="M39" s="62">
        <f>L39/SUM('人口動態総覧（４－１）'!F39+'人口動態総覧（４－３）'!J39)*1000</f>
        <v>0</v>
      </c>
      <c r="N39" s="34">
        <v>6</v>
      </c>
      <c r="O39" s="23">
        <f>N39/SUM('人口動態総覧（４－１）'!F39+'人口動態総覧（４－３）'!J39)*1000</f>
        <v>65.93406593406594</v>
      </c>
      <c r="P39" s="34">
        <f t="shared" si="5"/>
        <v>0</v>
      </c>
      <c r="Q39" s="23">
        <f>P39/SUM('人口動態総覧（４－１）'!F39+'人口動態総覧（４－３）'!R39)*1000</f>
        <v>0</v>
      </c>
      <c r="R39" s="67">
        <v>0</v>
      </c>
      <c r="S39" s="72">
        <v>0</v>
      </c>
      <c r="T39" s="36">
        <v>45</v>
      </c>
      <c r="U39" s="23">
        <f t="shared" si="3"/>
        <v>3.5161744022503516</v>
      </c>
      <c r="V39" s="36">
        <v>33</v>
      </c>
      <c r="W39" s="76">
        <f t="shared" si="4"/>
        <v>2.5785278949835915</v>
      </c>
    </row>
    <row r="40" spans="1:23" ht="16.5" customHeight="1">
      <c r="A40" s="10">
        <v>442</v>
      </c>
      <c r="B40" s="111" t="s">
        <v>36</v>
      </c>
      <c r="C40" s="112"/>
      <c r="D40" s="113">
        <v>17576</v>
      </c>
      <c r="E40" s="114"/>
      <c r="F40" s="51">
        <f t="shared" si="6"/>
        <v>0</v>
      </c>
      <c r="G40" s="23">
        <f>F40/'人口動態総覧（４－１）'!F40*1000</f>
        <v>0</v>
      </c>
      <c r="H40" s="34">
        <v>0</v>
      </c>
      <c r="I40" s="55">
        <v>0</v>
      </c>
      <c r="J40" s="34">
        <f t="shared" si="1"/>
        <v>7</v>
      </c>
      <c r="K40" s="23">
        <f>J40/SUM('人口動態総覧（４－１）'!F40+'人口動態総覧（４－３）'!J40)*1000</f>
        <v>60.869565217391305</v>
      </c>
      <c r="L40" s="34">
        <v>3</v>
      </c>
      <c r="M40" s="62">
        <f>L40/SUM('人口動態総覧（４－１）'!F40+'人口動態総覧（４－３）'!J40)*1000</f>
        <v>26.08695652173913</v>
      </c>
      <c r="N40" s="34">
        <v>4</v>
      </c>
      <c r="O40" s="23">
        <f>N40/SUM('人口動態総覧（４－１）'!F40+'人口動態総覧（４－３）'!J40)*1000</f>
        <v>34.78260869565217</v>
      </c>
      <c r="P40" s="34">
        <f t="shared" si="5"/>
        <v>1</v>
      </c>
      <c r="Q40" s="23">
        <f>P40/SUM('人口動態総覧（４－１）'!F40+'人口動態総覧（４－３）'!R40)*1000</f>
        <v>9.174311926605505</v>
      </c>
      <c r="R40" s="67">
        <v>1</v>
      </c>
      <c r="S40" s="72">
        <v>0</v>
      </c>
      <c r="T40" s="36">
        <v>73</v>
      </c>
      <c r="U40" s="23">
        <f t="shared" si="3"/>
        <v>4.153390987710514</v>
      </c>
      <c r="V40" s="36">
        <v>32</v>
      </c>
      <c r="W40" s="76">
        <f t="shared" si="4"/>
        <v>1.8206645425580337</v>
      </c>
    </row>
    <row r="41" spans="1:23" ht="16.5" customHeight="1">
      <c r="A41" s="10">
        <v>443</v>
      </c>
      <c r="B41" s="111" t="s">
        <v>37</v>
      </c>
      <c r="C41" s="112"/>
      <c r="D41" s="113">
        <v>7141</v>
      </c>
      <c r="E41" s="114"/>
      <c r="F41" s="51">
        <f t="shared" si="6"/>
        <v>1</v>
      </c>
      <c r="G41" s="23">
        <f>F41/'人口動態総覧（４－１）'!F41*1000</f>
        <v>20.408163265306122</v>
      </c>
      <c r="H41" s="34">
        <v>0</v>
      </c>
      <c r="I41" s="55">
        <v>1</v>
      </c>
      <c r="J41" s="34">
        <f t="shared" si="1"/>
        <v>1</v>
      </c>
      <c r="K41" s="23">
        <f>J41/SUM('人口動態総覧（４－１）'!F41+'人口動態総覧（４－３）'!J41)*1000</f>
        <v>20</v>
      </c>
      <c r="L41" s="34">
        <v>0</v>
      </c>
      <c r="M41" s="62">
        <f>L41/SUM('人口動態総覧（４－１）'!F41+'人口動態総覧（４－３）'!J41)*1000</f>
        <v>0</v>
      </c>
      <c r="N41" s="34">
        <v>1</v>
      </c>
      <c r="O41" s="23">
        <f>N41/SUM('人口動態総覧（４－１）'!F41+'人口動態総覧（４－３）'!J41)*1000</f>
        <v>20</v>
      </c>
      <c r="P41" s="34">
        <f t="shared" si="5"/>
        <v>1</v>
      </c>
      <c r="Q41" s="23">
        <f>P41/SUM('人口動態総覧（４－１）'!F41+'人口動態総覧（４－３）'!R41)*1000</f>
        <v>20.408163265306122</v>
      </c>
      <c r="R41" s="67">
        <v>0</v>
      </c>
      <c r="S41" s="72">
        <v>1</v>
      </c>
      <c r="T41" s="36">
        <v>37</v>
      </c>
      <c r="U41" s="23">
        <f t="shared" si="3"/>
        <v>5.181347150259067</v>
      </c>
      <c r="V41" s="36">
        <v>16</v>
      </c>
      <c r="W41" s="76">
        <f t="shared" si="4"/>
        <v>2.2405825514633806</v>
      </c>
    </row>
    <row r="42" spans="1:23" ht="16.5" customHeight="1">
      <c r="A42" s="10">
        <v>444</v>
      </c>
      <c r="B42" s="111" t="s">
        <v>38</v>
      </c>
      <c r="C42" s="112"/>
      <c r="D42" s="113">
        <v>9060</v>
      </c>
      <c r="E42" s="114"/>
      <c r="F42" s="51">
        <f t="shared" si="6"/>
        <v>0</v>
      </c>
      <c r="G42" s="23">
        <f>F42/'人口動態総覧（４－１）'!F42*1000</f>
        <v>0</v>
      </c>
      <c r="H42" s="34">
        <v>0</v>
      </c>
      <c r="I42" s="55">
        <v>0</v>
      </c>
      <c r="J42" s="34">
        <f t="shared" si="1"/>
        <v>1</v>
      </c>
      <c r="K42" s="23">
        <f>J42/SUM('人口動態総覧（４－１）'!F42+'人口動態総覧（４－３）'!J42)*1000</f>
        <v>16.129032258064516</v>
      </c>
      <c r="L42" s="34">
        <v>1</v>
      </c>
      <c r="M42" s="62">
        <f>L42/SUM('人口動態総覧（４－１）'!F42+'人口動態総覧（４－３）'!J42)*1000</f>
        <v>16.129032258064516</v>
      </c>
      <c r="N42" s="34">
        <v>0</v>
      </c>
      <c r="O42" s="23">
        <f>N42/SUM('人口動態総覧（４－１）'!F42+'人口動態総覧（４－３）'!J42)*1000</f>
        <v>0</v>
      </c>
      <c r="P42" s="34">
        <f t="shared" si="5"/>
        <v>0</v>
      </c>
      <c r="Q42" s="23">
        <f>P42/SUM('人口動態総覧（４－１）'!F42+'人口動態総覧（４－３）'!R42)*1000</f>
        <v>0</v>
      </c>
      <c r="R42" s="67">
        <v>0</v>
      </c>
      <c r="S42" s="72">
        <v>0</v>
      </c>
      <c r="T42" s="36">
        <v>42</v>
      </c>
      <c r="U42" s="23">
        <f t="shared" si="3"/>
        <v>4.635761589403974</v>
      </c>
      <c r="V42" s="36">
        <v>16</v>
      </c>
      <c r="W42" s="76">
        <f t="shared" si="4"/>
        <v>1.7660044150110374</v>
      </c>
    </row>
    <row r="43" spans="1:23" ht="16.5" customHeight="1">
      <c r="A43" s="10">
        <v>445</v>
      </c>
      <c r="B43" s="111" t="s">
        <v>39</v>
      </c>
      <c r="C43" s="112"/>
      <c r="D43" s="113">
        <v>6003</v>
      </c>
      <c r="E43" s="114"/>
      <c r="F43" s="51">
        <f t="shared" si="6"/>
        <v>0</v>
      </c>
      <c r="G43" s="23">
        <f>F43/'人口動態総覧（４－１）'!F43*1000</f>
        <v>0</v>
      </c>
      <c r="H43" s="34">
        <v>0</v>
      </c>
      <c r="I43" s="55">
        <v>0</v>
      </c>
      <c r="J43" s="34">
        <f t="shared" si="1"/>
        <v>0</v>
      </c>
      <c r="K43" s="23">
        <f>J43/SUM('人口動態総覧（４－１）'!F43+'人口動態総覧（４－３）'!J43)*1000</f>
        <v>0</v>
      </c>
      <c r="L43" s="34">
        <v>0</v>
      </c>
      <c r="M43" s="62">
        <f>L43/SUM('人口動態総覧（４－１）'!F43+'人口動態総覧（４－３）'!J43)*1000</f>
        <v>0</v>
      </c>
      <c r="N43" s="34">
        <v>0</v>
      </c>
      <c r="O43" s="23">
        <f>N43/SUM('人口動態総覧（４－１）'!F43+'人口動態総覧（４－３）'!J43)*1000</f>
        <v>0</v>
      </c>
      <c r="P43" s="34">
        <f t="shared" si="5"/>
        <v>0</v>
      </c>
      <c r="Q43" s="23">
        <f>P43/SUM('人口動態総覧（４－１）'!F43+'人口動態総覧（４－３）'!R43)*1000</f>
        <v>0</v>
      </c>
      <c r="R43" s="67">
        <v>0</v>
      </c>
      <c r="S43" s="72">
        <v>0</v>
      </c>
      <c r="T43" s="36">
        <v>21</v>
      </c>
      <c r="U43" s="23">
        <f t="shared" si="3"/>
        <v>3.4982508745627188</v>
      </c>
      <c r="V43" s="36">
        <v>8</v>
      </c>
      <c r="W43" s="76">
        <f t="shared" si="4"/>
        <v>1.3326669998334166</v>
      </c>
    </row>
    <row r="44" spans="1:23" ht="16.5" customHeight="1">
      <c r="A44" s="10">
        <v>446</v>
      </c>
      <c r="B44" s="111" t="s">
        <v>40</v>
      </c>
      <c r="C44" s="112"/>
      <c r="D44" s="113">
        <v>15727</v>
      </c>
      <c r="E44" s="114"/>
      <c r="F44" s="51">
        <f t="shared" si="6"/>
        <v>0</v>
      </c>
      <c r="G44" s="23">
        <f>F44/'人口動態総覧（４－１）'!F44*1000</f>
        <v>0</v>
      </c>
      <c r="H44" s="34">
        <v>0</v>
      </c>
      <c r="I44" s="55">
        <v>0</v>
      </c>
      <c r="J44" s="34">
        <f t="shared" si="1"/>
        <v>2</v>
      </c>
      <c r="K44" s="23">
        <f>J44/SUM('人口動態総覧（４－１）'!F44+'人口動態総覧（４－３）'!J44)*1000</f>
        <v>15.873015873015872</v>
      </c>
      <c r="L44" s="34">
        <v>1</v>
      </c>
      <c r="M44" s="62">
        <f>L44/SUM('人口動態総覧（４－１）'!F44+'人口動態総覧（４－３）'!J44)*1000</f>
        <v>7.936507936507936</v>
      </c>
      <c r="N44" s="34">
        <v>1</v>
      </c>
      <c r="O44" s="23">
        <f>N44/SUM('人口動態総覧（４－１）'!F44+'人口動態総覧（４－３）'!J44)*1000</f>
        <v>7.936507936507936</v>
      </c>
      <c r="P44" s="34">
        <f t="shared" si="5"/>
        <v>1</v>
      </c>
      <c r="Q44" s="23">
        <f>P44/SUM('人口動態総覧（４－１）'!F44+'人口動態総覧（４－３）'!R44)*1000</f>
        <v>8</v>
      </c>
      <c r="R44" s="67">
        <v>1</v>
      </c>
      <c r="S44" s="72">
        <v>0</v>
      </c>
      <c r="T44" s="36">
        <v>67</v>
      </c>
      <c r="U44" s="23">
        <f t="shared" si="3"/>
        <v>4.260189483054619</v>
      </c>
      <c r="V44" s="36">
        <v>45</v>
      </c>
      <c r="W44" s="76">
        <f t="shared" si="4"/>
        <v>2.8613212945889237</v>
      </c>
    </row>
    <row r="45" spans="1:23" ht="16.5" customHeight="1">
      <c r="A45" s="10">
        <v>447</v>
      </c>
      <c r="B45" s="111" t="s">
        <v>41</v>
      </c>
      <c r="C45" s="112"/>
      <c r="D45" s="113">
        <v>7157</v>
      </c>
      <c r="E45" s="114"/>
      <c r="F45" s="51">
        <f t="shared" si="6"/>
        <v>0</v>
      </c>
      <c r="G45" s="23">
        <f>F45/'人口動態総覧（４－１）'!F45*1000</f>
        <v>0</v>
      </c>
      <c r="H45" s="34">
        <v>0</v>
      </c>
      <c r="I45" s="55">
        <v>0</v>
      </c>
      <c r="J45" s="34">
        <f t="shared" si="1"/>
        <v>1</v>
      </c>
      <c r="K45" s="23">
        <f>J45/SUM('人口動態総覧（４－１）'!F45+'人口動態総覧（４－３）'!J45)*1000</f>
        <v>17.857142857142858</v>
      </c>
      <c r="L45" s="34">
        <v>0</v>
      </c>
      <c r="M45" s="62">
        <f>L45/SUM('人口動態総覧（４－１）'!F45+'人口動態総覧（４－３）'!J45)*1000</f>
        <v>0</v>
      </c>
      <c r="N45" s="34">
        <v>1</v>
      </c>
      <c r="O45" s="23">
        <f>N45/SUM('人口動態総覧（４－１）'!F45+'人口動態総覧（４－３）'!J45)*1000</f>
        <v>17.857142857142858</v>
      </c>
      <c r="P45" s="34">
        <f t="shared" si="5"/>
        <v>0</v>
      </c>
      <c r="Q45" s="23">
        <f>P45/SUM('人口動態総覧（４－１）'!F45+'人口動態総覧（４－３）'!R45)*1000</f>
        <v>0</v>
      </c>
      <c r="R45" s="67">
        <v>0</v>
      </c>
      <c r="S45" s="72">
        <v>0</v>
      </c>
      <c r="T45" s="36">
        <v>23</v>
      </c>
      <c r="U45" s="23">
        <f t="shared" si="3"/>
        <v>3.2136369987424898</v>
      </c>
      <c r="V45" s="36">
        <v>14</v>
      </c>
      <c r="W45" s="76">
        <f t="shared" si="4"/>
        <v>1.9561268687997764</v>
      </c>
    </row>
    <row r="46" spans="1:23" ht="16.5" customHeight="1">
      <c r="A46" s="10">
        <v>448</v>
      </c>
      <c r="B46" s="111" t="s">
        <v>42</v>
      </c>
      <c r="C46" s="112"/>
      <c r="D46" s="113">
        <v>6608</v>
      </c>
      <c r="E46" s="114"/>
      <c r="F46" s="51">
        <f t="shared" si="6"/>
        <v>0</v>
      </c>
      <c r="G46" s="23">
        <f>F46/'人口動態総覧（４－１）'!F46*1000</f>
        <v>0</v>
      </c>
      <c r="H46" s="34">
        <v>0</v>
      </c>
      <c r="I46" s="55">
        <v>0</v>
      </c>
      <c r="J46" s="34">
        <f t="shared" si="1"/>
        <v>4</v>
      </c>
      <c r="K46" s="23">
        <f>J46/SUM('人口動態総覧（４－１）'!F46+'人口動態総覧（４－３）'!J46)*1000</f>
        <v>86.95652173913044</v>
      </c>
      <c r="L46" s="34">
        <v>0</v>
      </c>
      <c r="M46" s="62">
        <f>L46/SUM('人口動態総覧（４－１）'!F46+'人口動態総覧（４－３）'!J46)*1000</f>
        <v>0</v>
      </c>
      <c r="N46" s="34">
        <v>4</v>
      </c>
      <c r="O46" s="23">
        <f>N46/SUM('人口動態総覧（４－１）'!F46+'人口動態総覧（４－３）'!J46)*1000</f>
        <v>86.95652173913044</v>
      </c>
      <c r="P46" s="34">
        <f t="shared" si="5"/>
        <v>0</v>
      </c>
      <c r="Q46" s="23">
        <f>P46/SUM('人口動態総覧（４－１）'!F46+'人口動態総覧（４－３）'!R46)*1000</f>
        <v>0</v>
      </c>
      <c r="R46" s="67">
        <v>0</v>
      </c>
      <c r="S46" s="72">
        <v>0</v>
      </c>
      <c r="T46" s="36">
        <v>37</v>
      </c>
      <c r="U46" s="23">
        <f t="shared" si="3"/>
        <v>5.599273607748184</v>
      </c>
      <c r="V46" s="36">
        <v>11</v>
      </c>
      <c r="W46" s="76">
        <f t="shared" si="4"/>
        <v>1.6646489104116222</v>
      </c>
    </row>
    <row r="47" spans="1:23" ht="16.5" customHeight="1">
      <c r="A47" s="10">
        <v>449</v>
      </c>
      <c r="B47" s="111" t="s">
        <v>43</v>
      </c>
      <c r="C47" s="112"/>
      <c r="D47" s="113">
        <v>3394</v>
      </c>
      <c r="E47" s="114"/>
      <c r="F47" s="51">
        <f t="shared" si="6"/>
        <v>0</v>
      </c>
      <c r="G47" s="23">
        <f>F47/'人口動態総覧（４－１）'!F47*1000</f>
        <v>0</v>
      </c>
      <c r="H47" s="34">
        <v>0</v>
      </c>
      <c r="I47" s="55">
        <v>0</v>
      </c>
      <c r="J47" s="34">
        <f t="shared" si="1"/>
        <v>1</v>
      </c>
      <c r="K47" s="23">
        <f>J47/SUM('人口動態総覧（４－１）'!F47+'人口動態総覧（４－３）'!J47)*1000</f>
        <v>52.63157894736842</v>
      </c>
      <c r="L47" s="34">
        <v>1</v>
      </c>
      <c r="M47" s="62">
        <f>L47/SUM('人口動態総覧（４－１）'!F47+'人口動態総覧（４－３）'!J47)*1000</f>
        <v>52.63157894736842</v>
      </c>
      <c r="N47" s="34">
        <v>0</v>
      </c>
      <c r="O47" s="23">
        <f>N47/SUM('人口動態総覧（４－１）'!F47+'人口動態総覧（４－３）'!J47)*1000</f>
        <v>0</v>
      </c>
      <c r="P47" s="34">
        <f t="shared" si="5"/>
        <v>1</v>
      </c>
      <c r="Q47" s="23">
        <f>P47/SUM('人口動態総覧（４－１）'!F47+'人口動態総覧（４－３）'!R47)*1000</f>
        <v>52.63157894736842</v>
      </c>
      <c r="R47" s="67">
        <v>1</v>
      </c>
      <c r="S47" s="72">
        <v>0</v>
      </c>
      <c r="T47" s="36">
        <v>11</v>
      </c>
      <c r="U47" s="23">
        <f t="shared" si="3"/>
        <v>3.241013553329405</v>
      </c>
      <c r="V47" s="36">
        <v>4</v>
      </c>
      <c r="W47" s="76">
        <f t="shared" si="4"/>
        <v>1.1785503830288744</v>
      </c>
    </row>
    <row r="48" spans="1:23" ht="16.5" customHeight="1" thickBot="1">
      <c r="A48" s="12">
        <v>450</v>
      </c>
      <c r="B48" s="121" t="s">
        <v>44</v>
      </c>
      <c r="C48" s="122"/>
      <c r="D48" s="129">
        <v>3245</v>
      </c>
      <c r="E48" s="130"/>
      <c r="F48" s="52">
        <f t="shared" si="6"/>
        <v>0</v>
      </c>
      <c r="G48" s="27">
        <f>F48/'人口動態総覧（４－１）'!F48*1000</f>
        <v>0</v>
      </c>
      <c r="H48" s="35">
        <v>0</v>
      </c>
      <c r="I48" s="56">
        <v>0</v>
      </c>
      <c r="J48" s="35">
        <f t="shared" si="1"/>
        <v>0</v>
      </c>
      <c r="K48" s="27">
        <f>J48/SUM('人口動態総覧（４－１）'!F48+'人口動態総覧（４－３）'!J48)*1000</f>
        <v>0</v>
      </c>
      <c r="L48" s="35">
        <v>0</v>
      </c>
      <c r="M48" s="64">
        <f>L48/SUM('人口動態総覧（４－１）'!F48+'人口動態総覧（４－３）'!J48)*1000</f>
        <v>0</v>
      </c>
      <c r="N48" s="35">
        <v>0</v>
      </c>
      <c r="O48" s="27">
        <f>N48/SUM('人口動態総覧（４－１）'!F48+'人口動態総覧（４－３）'!J48)*1000</f>
        <v>0</v>
      </c>
      <c r="P48" s="35">
        <f t="shared" si="5"/>
        <v>0</v>
      </c>
      <c r="Q48" s="27">
        <f>P48/SUM('人口動態総覧（４－１）'!F48+'人口動態総覧（４－３）'!R48)*1000</f>
        <v>0</v>
      </c>
      <c r="R48" s="68">
        <v>0</v>
      </c>
      <c r="S48" s="73">
        <v>0</v>
      </c>
      <c r="T48" s="37">
        <v>10</v>
      </c>
      <c r="U48" s="27">
        <f t="shared" si="3"/>
        <v>3.0816640986132513</v>
      </c>
      <c r="V48" s="37">
        <v>3</v>
      </c>
      <c r="W48" s="77">
        <f t="shared" si="4"/>
        <v>0.9244992295839753</v>
      </c>
    </row>
  </sheetData>
  <mergeCells count="105">
    <mergeCell ref="B48:C48"/>
    <mergeCell ref="D48:E48"/>
    <mergeCell ref="V3:W3"/>
    <mergeCell ref="V4:V6"/>
    <mergeCell ref="W4:W6"/>
    <mergeCell ref="N4:N6"/>
    <mergeCell ref="O4:O6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D14:E14"/>
    <mergeCell ref="B15:C15"/>
    <mergeCell ref="D15:E15"/>
    <mergeCell ref="D9:E9"/>
    <mergeCell ref="D10:E10"/>
    <mergeCell ref="D11:E11"/>
    <mergeCell ref="D12:E12"/>
    <mergeCell ref="R4:R6"/>
    <mergeCell ref="S4:S6"/>
    <mergeCell ref="A7:A8"/>
    <mergeCell ref="B7:C7"/>
    <mergeCell ref="D7:E7"/>
    <mergeCell ref="B8:C8"/>
    <mergeCell ref="D8:E8"/>
    <mergeCell ref="A3:A6"/>
    <mergeCell ref="B3:C6"/>
    <mergeCell ref="D3:E6"/>
    <mergeCell ref="T3:U3"/>
    <mergeCell ref="P3:S3"/>
    <mergeCell ref="J4:J6"/>
    <mergeCell ref="K4:K6"/>
    <mergeCell ref="L4:L6"/>
    <mergeCell ref="M4:M6"/>
    <mergeCell ref="T4:T6"/>
    <mergeCell ref="U4:U6"/>
    <mergeCell ref="P4:P6"/>
    <mergeCell ref="Q4:Q6"/>
    <mergeCell ref="J3:O3"/>
    <mergeCell ref="F3:I3"/>
    <mergeCell ref="F4:F6"/>
    <mergeCell ref="G4:G6"/>
    <mergeCell ref="H4:H6"/>
    <mergeCell ref="I4:I6"/>
  </mergeCells>
  <printOptions/>
  <pageMargins left="0.65" right="0.24" top="0.48" bottom="0.26" header="0.512" footer="0.512"/>
  <pageSetup orientation="landscape" paperSize="12" scale="90" r:id="rId1"/>
  <ignoredErrors>
    <ignoredError sqref="P15:P48 R9:R14 S9:S14 T9:T14 V9:V14 H9:H14 I9:I14" formulaRange="1"/>
    <ignoredError sqref="U7:U11 Q7 N7:N8 G7 L7:L8 O7 U12:U13 M7:M11" formula="1"/>
    <ignoredError sqref="N14 N9:N13 L9:L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7" sqref="P7:P39"/>
    </sheetView>
  </sheetViews>
  <sheetFormatPr defaultColWidth="9.00390625" defaultRowHeight="13.5"/>
  <cols>
    <col min="1" max="1" width="6.875" style="0" customWidth="1"/>
    <col min="3" max="3" width="8.625" style="0" customWidth="1"/>
    <col min="4" max="4" width="0" style="0" hidden="1" customWidth="1"/>
    <col min="5" max="5" width="6.75390625" style="0" hidden="1" customWidth="1"/>
  </cols>
  <sheetData>
    <row r="1" ht="13.5">
      <c r="A1" t="s">
        <v>102</v>
      </c>
    </row>
    <row r="2" ht="14.25" thickBot="1"/>
    <row r="3" spans="1:23" ht="16.5" customHeight="1">
      <c r="A3" s="99" t="s">
        <v>0</v>
      </c>
      <c r="B3" s="102" t="s">
        <v>80</v>
      </c>
      <c r="C3" s="102"/>
      <c r="D3" s="102" t="s">
        <v>5</v>
      </c>
      <c r="E3" s="102"/>
      <c r="F3" s="89" t="s">
        <v>86</v>
      </c>
      <c r="G3" s="90"/>
      <c r="H3" s="90"/>
      <c r="I3" s="91"/>
      <c r="J3" s="89" t="s">
        <v>87</v>
      </c>
      <c r="K3" s="90"/>
      <c r="L3" s="90"/>
      <c r="M3" s="90"/>
      <c r="N3" s="90"/>
      <c r="O3" s="91"/>
      <c r="P3" s="90" t="s">
        <v>88</v>
      </c>
      <c r="Q3" s="90"/>
      <c r="R3" s="90"/>
      <c r="S3" s="90"/>
      <c r="T3" s="89" t="s">
        <v>89</v>
      </c>
      <c r="U3" s="91"/>
      <c r="V3" s="89" t="s">
        <v>90</v>
      </c>
      <c r="W3" s="108"/>
    </row>
    <row r="4" spans="1:23" ht="16.5" customHeight="1">
      <c r="A4" s="100"/>
      <c r="B4" s="103"/>
      <c r="C4" s="103"/>
      <c r="D4" s="103"/>
      <c r="E4" s="103"/>
      <c r="F4" s="85" t="s">
        <v>91</v>
      </c>
      <c r="G4" s="82" t="s">
        <v>1</v>
      </c>
      <c r="H4" s="105" t="s">
        <v>2</v>
      </c>
      <c r="I4" s="82" t="s">
        <v>3</v>
      </c>
      <c r="J4" s="85" t="s">
        <v>91</v>
      </c>
      <c r="K4" s="82" t="s">
        <v>1</v>
      </c>
      <c r="L4" s="85" t="s">
        <v>93</v>
      </c>
      <c r="M4" s="82" t="s">
        <v>1</v>
      </c>
      <c r="N4" s="147" t="s">
        <v>94</v>
      </c>
      <c r="O4" s="82" t="s">
        <v>1</v>
      </c>
      <c r="P4" s="85" t="s">
        <v>91</v>
      </c>
      <c r="Q4" s="82" t="s">
        <v>1</v>
      </c>
      <c r="R4" s="141" t="s">
        <v>95</v>
      </c>
      <c r="S4" s="144" t="s">
        <v>79</v>
      </c>
      <c r="T4" s="85" t="s">
        <v>96</v>
      </c>
      <c r="U4" s="82" t="s">
        <v>1</v>
      </c>
      <c r="V4" s="85" t="s">
        <v>96</v>
      </c>
      <c r="W4" s="96" t="s">
        <v>1</v>
      </c>
    </row>
    <row r="5" spans="1:23" ht="16.5" customHeight="1">
      <c r="A5" s="100"/>
      <c r="B5" s="103"/>
      <c r="C5" s="103"/>
      <c r="D5" s="103"/>
      <c r="E5" s="103"/>
      <c r="F5" s="86"/>
      <c r="G5" s="83"/>
      <c r="H5" s="106"/>
      <c r="I5" s="83"/>
      <c r="J5" s="86"/>
      <c r="K5" s="83"/>
      <c r="L5" s="86"/>
      <c r="M5" s="83"/>
      <c r="N5" s="148"/>
      <c r="O5" s="83"/>
      <c r="P5" s="86"/>
      <c r="Q5" s="83"/>
      <c r="R5" s="142"/>
      <c r="S5" s="145"/>
      <c r="T5" s="86"/>
      <c r="U5" s="83"/>
      <c r="V5" s="86"/>
      <c r="W5" s="97"/>
    </row>
    <row r="6" spans="1:23" ht="16.5" customHeight="1">
      <c r="A6" s="101"/>
      <c r="B6" s="104"/>
      <c r="C6" s="104"/>
      <c r="D6" s="104"/>
      <c r="E6" s="104"/>
      <c r="F6" s="87"/>
      <c r="G6" s="84"/>
      <c r="H6" s="107"/>
      <c r="I6" s="84"/>
      <c r="J6" s="87"/>
      <c r="K6" s="84"/>
      <c r="L6" s="87"/>
      <c r="M6" s="84"/>
      <c r="N6" s="149"/>
      <c r="O6" s="84"/>
      <c r="P6" s="87"/>
      <c r="Q6" s="84"/>
      <c r="R6" s="143"/>
      <c r="S6" s="146"/>
      <c r="T6" s="87"/>
      <c r="U6" s="84"/>
      <c r="V6" s="87"/>
      <c r="W6" s="98"/>
    </row>
    <row r="7" spans="1:23" ht="16.5" customHeight="1">
      <c r="A7" s="48">
        <v>205</v>
      </c>
      <c r="B7" s="131" t="s">
        <v>46</v>
      </c>
      <c r="C7" s="131"/>
      <c r="D7" s="117">
        <v>49000</v>
      </c>
      <c r="E7" s="118"/>
      <c r="F7" s="32">
        <f aca="true" t="shared" si="0" ref="F7:F39">SUM(H7:I7)</f>
        <v>0</v>
      </c>
      <c r="G7" s="21">
        <f>F7/'人口動態総覧（４－２）'!F7*1000</f>
        <v>0</v>
      </c>
      <c r="H7" s="32">
        <v>0</v>
      </c>
      <c r="I7" s="57">
        <v>0</v>
      </c>
      <c r="J7" s="32">
        <f>SUM(L7+N7)</f>
        <v>14</v>
      </c>
      <c r="K7" s="21">
        <f>J7/SUM('人口動態総覧（４－２）'!F7+'人口動態総覧（４－４）'!J7)*1000</f>
        <v>31.60270880361174</v>
      </c>
      <c r="L7" s="32">
        <v>3</v>
      </c>
      <c r="M7" s="21">
        <f>L7/SUM('人口動態総覧（４－２）'!F7+'人口動態総覧（４－４）'!J7)*1000</f>
        <v>6.772009029345372</v>
      </c>
      <c r="N7" s="32">
        <v>11</v>
      </c>
      <c r="O7" s="21">
        <f>N7/SUM('人口動態総覧（４－２）'!F7+'人口動態総覧（４－４）'!J7)*1000</f>
        <v>24.830699774266364</v>
      </c>
      <c r="P7" s="34">
        <f aca="true" t="shared" si="1" ref="P7:P39">SUM(R7:S7)</f>
        <v>1</v>
      </c>
      <c r="Q7" s="21">
        <f>P7/SUM('人口動態総覧（４－２）'!F7+'人口動態総覧（４－４）'!R7)*1000</f>
        <v>2.3255813953488373</v>
      </c>
      <c r="R7" s="32">
        <v>1</v>
      </c>
      <c r="S7" s="78">
        <v>0</v>
      </c>
      <c r="T7" s="20">
        <v>228</v>
      </c>
      <c r="U7" s="21">
        <f>T7/D7*1000</f>
        <v>4.653061224489796</v>
      </c>
      <c r="V7" s="20">
        <v>142</v>
      </c>
      <c r="W7" s="74">
        <f>V7/D7*1000</f>
        <v>2.8979591836734695</v>
      </c>
    </row>
    <row r="8" spans="1:23" ht="16.5" customHeight="1">
      <c r="A8" s="10">
        <v>321</v>
      </c>
      <c r="B8" s="132" t="s">
        <v>47</v>
      </c>
      <c r="C8" s="132"/>
      <c r="D8" s="113">
        <v>13221</v>
      </c>
      <c r="E8" s="114"/>
      <c r="F8" s="34">
        <f t="shared" si="0"/>
        <v>0</v>
      </c>
      <c r="G8" s="23">
        <f>F8/'人口動態総覧（４－２）'!F8*1000</f>
        <v>0</v>
      </c>
      <c r="H8" s="34">
        <v>0</v>
      </c>
      <c r="I8" s="58">
        <v>0</v>
      </c>
      <c r="J8" s="34">
        <f aca="true" t="shared" si="2" ref="J8:J39">SUM(L8+N8)</f>
        <v>4</v>
      </c>
      <c r="K8" s="23">
        <f>J8/SUM('人口動態総覧（４－２）'!F8+'人口動態総覧（４－４）'!J8)*1000</f>
        <v>41.23711340206186</v>
      </c>
      <c r="L8" s="34">
        <v>1</v>
      </c>
      <c r="M8" s="23">
        <f>L8/SUM('人口動態総覧（４－２）'!F8+'人口動態総覧（４－４）'!J8)*1000</f>
        <v>10.309278350515465</v>
      </c>
      <c r="N8" s="34">
        <v>3</v>
      </c>
      <c r="O8" s="23">
        <f>N8/SUM('人口動態総覧（４－２）'!F8+'人口動態総覧（４－４）'!J8)*1000</f>
        <v>30.927835051546392</v>
      </c>
      <c r="P8" s="34">
        <f t="shared" si="1"/>
        <v>0</v>
      </c>
      <c r="Q8" s="23">
        <f>P8/SUM('人口動態総覧（４－２）'!F8+'人口動態総覧（４－４）'!R8)*1000</f>
        <v>0</v>
      </c>
      <c r="R8" s="34">
        <v>0</v>
      </c>
      <c r="S8" s="79">
        <v>0</v>
      </c>
      <c r="T8" s="22">
        <v>42</v>
      </c>
      <c r="U8" s="23">
        <f aca="true" t="shared" si="3" ref="U8:U39">T8/D8*1000</f>
        <v>3.1767642387111414</v>
      </c>
      <c r="V8" s="22">
        <v>25</v>
      </c>
      <c r="W8" s="76">
        <f aca="true" t="shared" si="4" ref="W8:W39">V8/D8*1000</f>
        <v>1.8909310944709175</v>
      </c>
    </row>
    <row r="9" spans="1:23" ht="16.5" customHeight="1">
      <c r="A9" s="10">
        <v>322</v>
      </c>
      <c r="B9" s="132" t="s">
        <v>48</v>
      </c>
      <c r="C9" s="132"/>
      <c r="D9" s="113">
        <v>19639</v>
      </c>
      <c r="E9" s="114"/>
      <c r="F9" s="34">
        <f t="shared" si="0"/>
        <v>0</v>
      </c>
      <c r="G9" s="23">
        <f>F9/'人口動態総覧（４－２）'!F9*1000</f>
        <v>0</v>
      </c>
      <c r="H9" s="34">
        <v>0</v>
      </c>
      <c r="I9" s="58">
        <v>0</v>
      </c>
      <c r="J9" s="34">
        <f t="shared" si="2"/>
        <v>2</v>
      </c>
      <c r="K9" s="23">
        <f>J9/SUM('人口動態総覧（４－２）'!F9+'人口動態総覧（４－４）'!J9)*1000</f>
        <v>14.705882352941176</v>
      </c>
      <c r="L9" s="34">
        <v>0</v>
      </c>
      <c r="M9" s="23">
        <f>L9/SUM('人口動態総覧（４－２）'!F9+'人口動態総覧（４－４）'!J9)*1000</f>
        <v>0</v>
      </c>
      <c r="N9" s="34">
        <v>2</v>
      </c>
      <c r="O9" s="23">
        <f>N9/SUM('人口動態総覧（４－２）'!F9+'人口動態総覧（４－４）'!J9)*1000</f>
        <v>14.705882352941176</v>
      </c>
      <c r="P9" s="34">
        <f t="shared" si="1"/>
        <v>0</v>
      </c>
      <c r="Q9" s="23">
        <f>P9/SUM('人口動態総覧（４－２）'!F9+'人口動態総覧（４－４）'!R9)*1000</f>
        <v>0</v>
      </c>
      <c r="R9" s="34">
        <v>0</v>
      </c>
      <c r="S9" s="79">
        <v>0</v>
      </c>
      <c r="T9" s="22">
        <v>84</v>
      </c>
      <c r="U9" s="23">
        <f t="shared" si="3"/>
        <v>4.277203523600998</v>
      </c>
      <c r="V9" s="22">
        <v>42</v>
      </c>
      <c r="W9" s="76">
        <f t="shared" si="4"/>
        <v>2.138601761800499</v>
      </c>
    </row>
    <row r="10" spans="1:23" ht="16.5" customHeight="1">
      <c r="A10" s="10">
        <v>323</v>
      </c>
      <c r="B10" s="132" t="s">
        <v>49</v>
      </c>
      <c r="C10" s="132"/>
      <c r="D10" s="113">
        <v>8709</v>
      </c>
      <c r="E10" s="114"/>
      <c r="F10" s="34">
        <f t="shared" si="0"/>
        <v>0</v>
      </c>
      <c r="G10" s="23">
        <f>F10/'人口動態総覧（４－２）'!F10*1000</f>
        <v>0</v>
      </c>
      <c r="H10" s="34">
        <v>0</v>
      </c>
      <c r="I10" s="58">
        <v>0</v>
      </c>
      <c r="J10" s="34">
        <f t="shared" si="2"/>
        <v>1</v>
      </c>
      <c r="K10" s="23">
        <f>J10/SUM('人口動態総覧（４－２）'!F10+'人口動態総覧（４－４）'!J10)*1000</f>
        <v>18.867924528301884</v>
      </c>
      <c r="L10" s="34">
        <v>0</v>
      </c>
      <c r="M10" s="23">
        <f>L10/SUM('人口動態総覧（４－２）'!F10+'人口動態総覧（４－４）'!J10)*1000</f>
        <v>0</v>
      </c>
      <c r="N10" s="34">
        <v>1</v>
      </c>
      <c r="O10" s="23">
        <f>N10/SUM('人口動態総覧（４－２）'!F10+'人口動態総覧（４－４）'!J10)*1000</f>
        <v>18.867924528301884</v>
      </c>
      <c r="P10" s="34">
        <f t="shared" si="1"/>
        <v>0</v>
      </c>
      <c r="Q10" s="23">
        <f>P10/SUM('人口動態総覧（４－２）'!F10+'人口動態総覧（４－４）'!R10)*1000</f>
        <v>0</v>
      </c>
      <c r="R10" s="34">
        <v>0</v>
      </c>
      <c r="S10" s="79">
        <v>0</v>
      </c>
      <c r="T10" s="22">
        <v>36</v>
      </c>
      <c r="U10" s="23">
        <f t="shared" si="3"/>
        <v>4.133654839820875</v>
      </c>
      <c r="V10" s="22">
        <v>17</v>
      </c>
      <c r="W10" s="76">
        <f t="shared" si="4"/>
        <v>1.9520036743598577</v>
      </c>
    </row>
    <row r="11" spans="1:23" ht="16.5" customHeight="1">
      <c r="A11" s="10">
        <v>324</v>
      </c>
      <c r="B11" s="132" t="s">
        <v>50</v>
      </c>
      <c r="C11" s="132"/>
      <c r="D11" s="113">
        <v>5056</v>
      </c>
      <c r="E11" s="114"/>
      <c r="F11" s="34">
        <f t="shared" si="0"/>
        <v>0</v>
      </c>
      <c r="G11" s="23">
        <f>F11/'人口動態総覧（４－２）'!F11*1000</f>
        <v>0</v>
      </c>
      <c r="H11" s="34">
        <v>0</v>
      </c>
      <c r="I11" s="58">
        <v>0</v>
      </c>
      <c r="J11" s="34">
        <f t="shared" si="2"/>
        <v>1</v>
      </c>
      <c r="K11" s="23">
        <f>J11/SUM('人口動態総覧（４－２）'!F11+'人口動態総覧（４－４）'!J11)*1000</f>
        <v>25.64102564102564</v>
      </c>
      <c r="L11" s="34">
        <v>0</v>
      </c>
      <c r="M11" s="23">
        <f>L11/SUM('人口動態総覧（４－２）'!F11+'人口動態総覧（４－４）'!J11)*1000</f>
        <v>0</v>
      </c>
      <c r="N11" s="34">
        <v>1</v>
      </c>
      <c r="O11" s="23">
        <f>N11/SUM('人口動態総覧（４－２）'!F11+'人口動態総覧（４－４）'!J11)*1000</f>
        <v>25.64102564102564</v>
      </c>
      <c r="P11" s="34">
        <f t="shared" si="1"/>
        <v>0</v>
      </c>
      <c r="Q11" s="23">
        <f>P11/SUM('人口動態総覧（４－２）'!F11+'人口動態総覧（４－４）'!R11)*1000</f>
        <v>0</v>
      </c>
      <c r="R11" s="34">
        <v>0</v>
      </c>
      <c r="S11" s="79">
        <v>0</v>
      </c>
      <c r="T11" s="22">
        <v>18</v>
      </c>
      <c r="U11" s="23">
        <f t="shared" si="3"/>
        <v>3.560126582278481</v>
      </c>
      <c r="V11" s="22">
        <v>14</v>
      </c>
      <c r="W11" s="76">
        <f t="shared" si="4"/>
        <v>2.768987341772152</v>
      </c>
    </row>
    <row r="12" spans="1:23" ht="16.5" customHeight="1">
      <c r="A12" s="10">
        <v>325</v>
      </c>
      <c r="B12" s="132" t="s">
        <v>51</v>
      </c>
      <c r="C12" s="132"/>
      <c r="D12" s="113">
        <v>2800</v>
      </c>
      <c r="E12" s="114"/>
      <c r="F12" s="34">
        <f t="shared" si="0"/>
        <v>0</v>
      </c>
      <c r="G12" s="23">
        <f>F12/'人口動態総覧（４－２）'!F12*1000</f>
        <v>0</v>
      </c>
      <c r="H12" s="34">
        <v>0</v>
      </c>
      <c r="I12" s="58">
        <v>0</v>
      </c>
      <c r="J12" s="34">
        <f t="shared" si="2"/>
        <v>0</v>
      </c>
      <c r="K12" s="23">
        <f>J12/SUM('人口動態総覧（４－２）'!F12+'人口動態総覧（４－４）'!J12)*1000</f>
        <v>0</v>
      </c>
      <c r="L12" s="34">
        <v>0</v>
      </c>
      <c r="M12" s="23">
        <f>L12/SUM('人口動態総覧（４－２）'!F12+'人口動態総覧（４－４）'!J12)*1000</f>
        <v>0</v>
      </c>
      <c r="N12" s="34">
        <v>0</v>
      </c>
      <c r="O12" s="23">
        <f>N12/SUM('人口動態総覧（４－２）'!F12+'人口動態総覧（４－４）'!J12)*1000</f>
        <v>0</v>
      </c>
      <c r="P12" s="34">
        <f t="shared" si="1"/>
        <v>0</v>
      </c>
      <c r="Q12" s="23">
        <f>P12/SUM('人口動態総覧（４－２）'!F12+'人口動態総覧（４－４）'!R12)*1000</f>
        <v>0</v>
      </c>
      <c r="R12" s="34">
        <v>0</v>
      </c>
      <c r="S12" s="79">
        <v>0</v>
      </c>
      <c r="T12" s="22">
        <v>11</v>
      </c>
      <c r="U12" s="23">
        <f t="shared" si="3"/>
        <v>3.928571428571429</v>
      </c>
      <c r="V12" s="22">
        <v>3</v>
      </c>
      <c r="W12" s="76">
        <f t="shared" si="4"/>
        <v>1.0714285714285714</v>
      </c>
    </row>
    <row r="13" spans="1:23" ht="16.5" customHeight="1">
      <c r="A13" s="10">
        <v>326</v>
      </c>
      <c r="B13" s="132" t="s">
        <v>52</v>
      </c>
      <c r="C13" s="132"/>
      <c r="D13" s="113">
        <v>5183</v>
      </c>
      <c r="E13" s="114"/>
      <c r="F13" s="34">
        <f t="shared" si="0"/>
        <v>0</v>
      </c>
      <c r="G13" s="23">
        <f>F13/'人口動態総覧（４－２）'!F13*1000</f>
        <v>0</v>
      </c>
      <c r="H13" s="34">
        <v>0</v>
      </c>
      <c r="I13" s="58">
        <v>0</v>
      </c>
      <c r="J13" s="34">
        <f t="shared" si="2"/>
        <v>2</v>
      </c>
      <c r="K13" s="23">
        <f>J13/SUM('人口動態総覧（４－２）'!F13+'人口動態総覧（４－４）'!J13)*1000</f>
        <v>34.48275862068965</v>
      </c>
      <c r="L13" s="34">
        <v>1</v>
      </c>
      <c r="M13" s="23">
        <f>L13/SUM('人口動態総覧（４－２）'!F13+'人口動態総覧（４－４）'!J13)*1000</f>
        <v>17.241379310344826</v>
      </c>
      <c r="N13" s="34">
        <v>1</v>
      </c>
      <c r="O13" s="23">
        <f>N13/SUM('人口動態総覧（４－２）'!F13+'人口動態総覧（４－４）'!J13)*1000</f>
        <v>17.241379310344826</v>
      </c>
      <c r="P13" s="34">
        <f t="shared" si="1"/>
        <v>0</v>
      </c>
      <c r="Q13" s="23">
        <f>P13/SUM('人口動態総覧（４－２）'!F13+'人口動態総覧（４－４）'!R13)*1000</f>
        <v>0</v>
      </c>
      <c r="R13" s="34">
        <v>0</v>
      </c>
      <c r="S13" s="79">
        <v>0</v>
      </c>
      <c r="T13" s="22">
        <v>28</v>
      </c>
      <c r="U13" s="23">
        <f t="shared" si="3"/>
        <v>5.402276673741077</v>
      </c>
      <c r="V13" s="22">
        <v>13</v>
      </c>
      <c r="W13" s="76">
        <f t="shared" si="4"/>
        <v>2.5081998842369284</v>
      </c>
    </row>
    <row r="14" spans="1:23" ht="16.5" customHeight="1">
      <c r="A14" s="10">
        <v>327</v>
      </c>
      <c r="B14" s="132" t="s">
        <v>53</v>
      </c>
      <c r="C14" s="132"/>
      <c r="D14" s="113">
        <v>4999</v>
      </c>
      <c r="E14" s="114"/>
      <c r="F14" s="34">
        <f t="shared" si="0"/>
        <v>0</v>
      </c>
      <c r="G14" s="23">
        <f>F14/'人口動態総覧（４－２）'!F14*1000</f>
        <v>0</v>
      </c>
      <c r="H14" s="34">
        <v>0</v>
      </c>
      <c r="I14" s="58">
        <v>0</v>
      </c>
      <c r="J14" s="34">
        <f t="shared" si="2"/>
        <v>1</v>
      </c>
      <c r="K14" s="23">
        <f>J14/SUM('人口動態総覧（４－２）'!F14+'人口動態総覧（４－４）'!J14)*1000</f>
        <v>24.390243902439025</v>
      </c>
      <c r="L14" s="34">
        <v>0</v>
      </c>
      <c r="M14" s="23">
        <f>L14/SUM('人口動態総覧（４－２）'!F14+'人口動態総覧（４－４）'!J14)*1000</f>
        <v>0</v>
      </c>
      <c r="N14" s="34">
        <v>1</v>
      </c>
      <c r="O14" s="23">
        <f>N14/SUM('人口動態総覧（４－２）'!F14+'人口動態総覧（４－４）'!J14)*1000</f>
        <v>24.390243902439025</v>
      </c>
      <c r="P14" s="34">
        <f t="shared" si="1"/>
        <v>0</v>
      </c>
      <c r="Q14" s="23">
        <f>P14/SUM('人口動態総覧（４－２）'!F14+'人口動態総覧（４－４）'!R14)*1000</f>
        <v>0</v>
      </c>
      <c r="R14" s="34">
        <v>0</v>
      </c>
      <c r="S14" s="79">
        <v>0</v>
      </c>
      <c r="T14" s="22">
        <v>26</v>
      </c>
      <c r="U14" s="23">
        <f t="shared" si="3"/>
        <v>5.201040208041608</v>
      </c>
      <c r="V14" s="22">
        <v>11</v>
      </c>
      <c r="W14" s="76">
        <f t="shared" si="4"/>
        <v>2.2004400880176034</v>
      </c>
    </row>
    <row r="15" spans="1:23" ht="16.5" customHeight="1">
      <c r="A15" s="10">
        <v>328</v>
      </c>
      <c r="B15" s="133" t="s">
        <v>54</v>
      </c>
      <c r="C15" s="133"/>
      <c r="D15" s="113">
        <v>5821</v>
      </c>
      <c r="E15" s="114"/>
      <c r="F15" s="34">
        <f t="shared" si="0"/>
        <v>1</v>
      </c>
      <c r="G15" s="23">
        <f>F15/'人口動態総覧（４－２）'!F15*1000</f>
        <v>19.230769230769234</v>
      </c>
      <c r="H15" s="34">
        <v>0</v>
      </c>
      <c r="I15" s="58">
        <v>1</v>
      </c>
      <c r="J15" s="34">
        <f t="shared" si="2"/>
        <v>6</v>
      </c>
      <c r="K15" s="23">
        <f>J15/SUM('人口動態総覧（４－２）'!F15+'人口動態総覧（４－４）'!J15)*1000</f>
        <v>103.44827586206897</v>
      </c>
      <c r="L15" s="34">
        <v>4</v>
      </c>
      <c r="M15" s="23">
        <f>L15/SUM('人口動態総覧（４－２）'!F15+'人口動態総覧（４－４）'!J15)*1000</f>
        <v>68.9655172413793</v>
      </c>
      <c r="N15" s="34">
        <v>2</v>
      </c>
      <c r="O15" s="23">
        <f>N15/SUM('人口動態総覧（４－２）'!F15+'人口動態総覧（４－４）'!J15)*1000</f>
        <v>34.48275862068965</v>
      </c>
      <c r="P15" s="34">
        <f t="shared" si="1"/>
        <v>2</v>
      </c>
      <c r="Q15" s="23">
        <f>P15/SUM('人口動態総覧（４－２）'!F15+'人口動態総覧（４－４）'!R15)*1000</f>
        <v>37.03703703703704</v>
      </c>
      <c r="R15" s="34">
        <v>2</v>
      </c>
      <c r="S15" s="79">
        <v>0</v>
      </c>
      <c r="T15" s="22">
        <v>32</v>
      </c>
      <c r="U15" s="23">
        <f t="shared" si="3"/>
        <v>5.4973372272805365</v>
      </c>
      <c r="V15" s="22">
        <v>14</v>
      </c>
      <c r="W15" s="76">
        <f t="shared" si="4"/>
        <v>2.405085036935234</v>
      </c>
    </row>
    <row r="16" spans="1:23" ht="16.5" customHeight="1">
      <c r="A16" s="10">
        <v>382</v>
      </c>
      <c r="B16" s="133" t="s">
        <v>55</v>
      </c>
      <c r="C16" s="133"/>
      <c r="D16" s="113">
        <v>10896</v>
      </c>
      <c r="E16" s="114"/>
      <c r="F16" s="34">
        <f t="shared" si="0"/>
        <v>0</v>
      </c>
      <c r="G16" s="23">
        <f>F16/'人口動態総覧（４－２）'!F16*1000</f>
        <v>0</v>
      </c>
      <c r="H16" s="34">
        <v>0</v>
      </c>
      <c r="I16" s="58">
        <v>0</v>
      </c>
      <c r="J16" s="34">
        <f t="shared" si="2"/>
        <v>3</v>
      </c>
      <c r="K16" s="23">
        <f>J16/SUM('人口動態総覧（４－２）'!F16+'人口動態総覧（４－４）'!J16)*1000</f>
        <v>34.883720930232556</v>
      </c>
      <c r="L16" s="34">
        <v>0</v>
      </c>
      <c r="M16" s="23">
        <f>L16/SUM('人口動態総覧（４－２）'!F16+'人口動態総覧（４－４）'!J16)*1000</f>
        <v>0</v>
      </c>
      <c r="N16" s="34">
        <v>3</v>
      </c>
      <c r="O16" s="23">
        <f>N16/SUM('人口動態総覧（４－２）'!F16+'人口動態総覧（４－４）'!J16)*1000</f>
        <v>34.883720930232556</v>
      </c>
      <c r="P16" s="34">
        <f t="shared" si="1"/>
        <v>0</v>
      </c>
      <c r="Q16" s="23">
        <f>P16/SUM('人口動態総覧（４－２）'!F16+'人口動態総覧（４－４）'!R16)*1000</f>
        <v>0</v>
      </c>
      <c r="R16" s="34">
        <v>0</v>
      </c>
      <c r="S16" s="79">
        <v>0</v>
      </c>
      <c r="T16" s="22">
        <v>41</v>
      </c>
      <c r="U16" s="23">
        <f t="shared" si="3"/>
        <v>3.762848751835536</v>
      </c>
      <c r="V16" s="22">
        <v>18</v>
      </c>
      <c r="W16" s="76">
        <f t="shared" si="4"/>
        <v>1.6519823788546255</v>
      </c>
    </row>
    <row r="17" spans="1:23" ht="16.5" customHeight="1">
      <c r="A17" s="10">
        <v>383</v>
      </c>
      <c r="B17" s="134" t="s">
        <v>56</v>
      </c>
      <c r="C17" s="134"/>
      <c r="D17" s="113">
        <v>10768</v>
      </c>
      <c r="E17" s="114"/>
      <c r="F17" s="34">
        <f t="shared" si="0"/>
        <v>1</v>
      </c>
      <c r="G17" s="23">
        <f>F17/'人口動態総覧（４－２）'!F17*1000</f>
        <v>14.925373134328359</v>
      </c>
      <c r="H17" s="34">
        <v>1</v>
      </c>
      <c r="I17" s="58">
        <v>0</v>
      </c>
      <c r="J17" s="34">
        <f t="shared" si="2"/>
        <v>3</v>
      </c>
      <c r="K17" s="23">
        <f>J17/SUM('人口動態総覧（４－２）'!F17+'人口動態総覧（４－４）'!J17)*1000</f>
        <v>42.857142857142854</v>
      </c>
      <c r="L17" s="34">
        <v>1</v>
      </c>
      <c r="M17" s="23">
        <f>L17/SUM('人口動態総覧（４－２）'!F17+'人口動態総覧（４－４）'!J17)*1000</f>
        <v>14.285714285714285</v>
      </c>
      <c r="N17" s="34">
        <v>2</v>
      </c>
      <c r="O17" s="23">
        <f>N17/SUM('人口動態総覧（４－２）'!F17+'人口動態総覧（４－４）'!J17)*1000</f>
        <v>28.57142857142857</v>
      </c>
      <c r="P17" s="34">
        <f t="shared" si="1"/>
        <v>1</v>
      </c>
      <c r="Q17" s="23">
        <f>P17/SUM('人口動態総覧（４－２）'!F17+'人口動態総覧（４－４）'!R17)*1000</f>
        <v>14.705882352941176</v>
      </c>
      <c r="R17" s="34">
        <v>1</v>
      </c>
      <c r="S17" s="79">
        <v>0</v>
      </c>
      <c r="T17" s="22">
        <v>44</v>
      </c>
      <c r="U17" s="23">
        <f t="shared" si="3"/>
        <v>4.0861812778603275</v>
      </c>
      <c r="V17" s="22">
        <v>28</v>
      </c>
      <c r="W17" s="76">
        <f t="shared" si="4"/>
        <v>2.600297176820208</v>
      </c>
    </row>
    <row r="18" spans="1:23" ht="16.5" customHeight="1">
      <c r="A18" s="10">
        <v>384</v>
      </c>
      <c r="B18" s="134" t="s">
        <v>57</v>
      </c>
      <c r="C18" s="134"/>
      <c r="D18" s="113">
        <v>15601</v>
      </c>
      <c r="E18" s="114"/>
      <c r="F18" s="34">
        <f t="shared" si="0"/>
        <v>0</v>
      </c>
      <c r="G18" s="23">
        <f>F18/'人口動態総覧（４－２）'!F18*1000</f>
        <v>0</v>
      </c>
      <c r="H18" s="34">
        <v>0</v>
      </c>
      <c r="I18" s="58">
        <v>0</v>
      </c>
      <c r="J18" s="34">
        <f t="shared" si="2"/>
        <v>2</v>
      </c>
      <c r="K18" s="23">
        <f>J18/SUM('人口動態総覧（４－２）'!F18+'人口動態総覧（４－４）'!J18)*1000</f>
        <v>16.528925619834713</v>
      </c>
      <c r="L18" s="34">
        <v>2</v>
      </c>
      <c r="M18" s="23">
        <f>L18/SUM('人口動態総覧（４－２）'!F18+'人口動態総覧（４－４）'!J18)*1000</f>
        <v>16.528925619834713</v>
      </c>
      <c r="N18" s="34">
        <v>0</v>
      </c>
      <c r="O18" s="23">
        <f>N18/SUM('人口動態総覧（４－２）'!F18+'人口動態総覧（４－４）'!J18)*1000</f>
        <v>0</v>
      </c>
      <c r="P18" s="34">
        <f t="shared" si="1"/>
        <v>1</v>
      </c>
      <c r="Q18" s="23">
        <f>P18/SUM('人口動態総覧（４－２）'!F18+'人口動態総覧（４－４）'!R18)*1000</f>
        <v>8.333333333333334</v>
      </c>
      <c r="R18" s="34">
        <v>1</v>
      </c>
      <c r="S18" s="79">
        <v>0</v>
      </c>
      <c r="T18" s="22">
        <v>70</v>
      </c>
      <c r="U18" s="23">
        <f t="shared" si="3"/>
        <v>4.486891865906031</v>
      </c>
      <c r="V18" s="22">
        <v>39</v>
      </c>
      <c r="W18" s="76">
        <f t="shared" si="4"/>
        <v>2.4998397538619317</v>
      </c>
    </row>
    <row r="19" spans="1:23" ht="16.5" customHeight="1">
      <c r="A19" s="10">
        <v>385</v>
      </c>
      <c r="B19" s="134" t="s">
        <v>58</v>
      </c>
      <c r="C19" s="134"/>
      <c r="D19" s="113">
        <v>2805</v>
      </c>
      <c r="E19" s="114"/>
      <c r="F19" s="34">
        <f t="shared" si="0"/>
        <v>0</v>
      </c>
      <c r="G19" s="23">
        <f>F19/'人口動態総覧（４－２）'!F19*1000</f>
        <v>0</v>
      </c>
      <c r="H19" s="34">
        <v>0</v>
      </c>
      <c r="I19" s="58">
        <v>0</v>
      </c>
      <c r="J19" s="34">
        <f t="shared" si="2"/>
        <v>2</v>
      </c>
      <c r="K19" s="23">
        <f>J19/SUM('人口動態総覧（４－２）'!F19+'人口動態総覧（４－４）'!J19)*1000</f>
        <v>117.6470588235294</v>
      </c>
      <c r="L19" s="34">
        <v>0</v>
      </c>
      <c r="M19" s="23">
        <f>L19/SUM('人口動態総覧（４－２）'!F19+'人口動態総覧（４－４）'!J19)*1000</f>
        <v>0</v>
      </c>
      <c r="N19" s="34">
        <v>2</v>
      </c>
      <c r="O19" s="23">
        <f>N19/SUM('人口動態総覧（４－２）'!F19+'人口動態総覧（４－４）'!J19)*1000</f>
        <v>117.6470588235294</v>
      </c>
      <c r="P19" s="34">
        <f t="shared" si="1"/>
        <v>0</v>
      </c>
      <c r="Q19" s="23">
        <f>P19/SUM('人口動態総覧（４－２）'!F19+'人口動態総覧（４－４）'!R19)*1000</f>
        <v>0</v>
      </c>
      <c r="R19" s="34">
        <v>0</v>
      </c>
      <c r="S19" s="79">
        <v>0</v>
      </c>
      <c r="T19" s="22">
        <v>15</v>
      </c>
      <c r="U19" s="23">
        <f t="shared" si="3"/>
        <v>5.347593582887701</v>
      </c>
      <c r="V19" s="22">
        <v>6</v>
      </c>
      <c r="W19" s="76">
        <f t="shared" si="4"/>
        <v>2.1390374331550803</v>
      </c>
    </row>
    <row r="20" spans="1:23" ht="16.5" customHeight="1">
      <c r="A20" s="11">
        <v>386</v>
      </c>
      <c r="B20" s="135" t="s">
        <v>59</v>
      </c>
      <c r="C20" s="135"/>
      <c r="D20" s="115">
        <v>4172</v>
      </c>
      <c r="E20" s="116"/>
      <c r="F20" s="33">
        <f t="shared" si="0"/>
        <v>0</v>
      </c>
      <c r="G20" s="25">
        <f>F20/'人口動態総覧（４－２）'!F20*1000</f>
        <v>0</v>
      </c>
      <c r="H20" s="33">
        <v>0</v>
      </c>
      <c r="I20" s="59">
        <v>0</v>
      </c>
      <c r="J20" s="33">
        <f t="shared" si="2"/>
        <v>5</v>
      </c>
      <c r="K20" s="25">
        <f>J20/SUM('人口動態総覧（４－２）'!F20+'人口動態総覧（４－４）'!J20)*1000</f>
        <v>192.30769230769232</v>
      </c>
      <c r="L20" s="33">
        <v>1</v>
      </c>
      <c r="M20" s="25">
        <f>L20/SUM('人口動態総覧（４－２）'!F20+'人口動態総覧（４－４）'!J20)*1000</f>
        <v>38.46153846153847</v>
      </c>
      <c r="N20" s="33">
        <v>4</v>
      </c>
      <c r="O20" s="25">
        <f>N20/SUM('人口動態総覧（４－２）'!F20+'人口動態総覧（４－４）'!J20)*1000</f>
        <v>153.84615384615387</v>
      </c>
      <c r="P20" s="34">
        <f t="shared" si="1"/>
        <v>1</v>
      </c>
      <c r="Q20" s="25">
        <f>P20/SUM('人口動態総覧（４－２）'!F20+'人口動態総覧（４－４）'!R20)*1000</f>
        <v>45.45454545454545</v>
      </c>
      <c r="R20" s="33">
        <v>1</v>
      </c>
      <c r="S20" s="80">
        <v>0</v>
      </c>
      <c r="T20" s="24">
        <v>15</v>
      </c>
      <c r="U20" s="25">
        <f t="shared" si="3"/>
        <v>3.5953978906999042</v>
      </c>
      <c r="V20" s="24">
        <v>9</v>
      </c>
      <c r="W20" s="75">
        <f t="shared" si="4"/>
        <v>2.1572387344199426</v>
      </c>
    </row>
    <row r="21" spans="1:23" ht="16.5" customHeight="1">
      <c r="A21" s="9">
        <v>206</v>
      </c>
      <c r="B21" s="136" t="s">
        <v>60</v>
      </c>
      <c r="C21" s="136"/>
      <c r="D21" s="117">
        <v>63428</v>
      </c>
      <c r="E21" s="118"/>
      <c r="F21" s="32">
        <f t="shared" si="0"/>
        <v>0</v>
      </c>
      <c r="G21" s="21">
        <f>F21/'人口動態総覧（４－２）'!F21*1000</f>
        <v>0</v>
      </c>
      <c r="H21" s="34">
        <v>0</v>
      </c>
      <c r="I21" s="58">
        <v>0</v>
      </c>
      <c r="J21" s="32">
        <f t="shared" si="2"/>
        <v>20</v>
      </c>
      <c r="K21" s="21">
        <f>J21/SUM('人口動態総覧（４－２）'!F21+'人口動態総覧（４－４）'!J21)*1000</f>
        <v>35.39823008849557</v>
      </c>
      <c r="L21" s="32">
        <v>7</v>
      </c>
      <c r="M21" s="21">
        <f>L21/SUM('人口動態総覧（４－２）'!F21+'人口動態総覧（４－４）'!J21)*1000</f>
        <v>12.389380530973451</v>
      </c>
      <c r="N21" s="32">
        <v>13</v>
      </c>
      <c r="O21" s="21">
        <f>N21/SUM('人口動態総覧（４－２）'!F21+'人口動態総覧（４－４）'!J21)*1000</f>
        <v>23.008849557522122</v>
      </c>
      <c r="P21" s="32">
        <f t="shared" si="1"/>
        <v>2</v>
      </c>
      <c r="Q21" s="21">
        <f>P21/SUM('人口動態総覧（４－２）'!F21+'人口動態総覧（４－４）'!R21)*1000</f>
        <v>3.656307129798903</v>
      </c>
      <c r="R21" s="32">
        <v>2</v>
      </c>
      <c r="S21" s="78">
        <v>0</v>
      </c>
      <c r="T21" s="20">
        <v>330</v>
      </c>
      <c r="U21" s="21">
        <f t="shared" si="3"/>
        <v>5.202749574320489</v>
      </c>
      <c r="V21" s="20">
        <v>162</v>
      </c>
      <c r="W21" s="74">
        <f t="shared" si="4"/>
        <v>2.554077063757331</v>
      </c>
    </row>
    <row r="22" spans="1:23" ht="16.5" customHeight="1">
      <c r="A22" s="10">
        <v>207</v>
      </c>
      <c r="B22" s="134" t="s">
        <v>61</v>
      </c>
      <c r="C22" s="134"/>
      <c r="D22" s="113">
        <v>43048</v>
      </c>
      <c r="E22" s="114"/>
      <c r="F22" s="34">
        <f t="shared" si="0"/>
        <v>0</v>
      </c>
      <c r="G22" s="23">
        <f>F22/'人口動態総覧（４－２）'!F22*1000</f>
        <v>0</v>
      </c>
      <c r="H22" s="34">
        <v>0</v>
      </c>
      <c r="I22" s="58">
        <v>0</v>
      </c>
      <c r="J22" s="34">
        <f t="shared" si="2"/>
        <v>18</v>
      </c>
      <c r="K22" s="23">
        <f>J22/SUM('人口動態総覧（４－２）'!F22+'人口動態総覧（４－４）'!J22)*1000</f>
        <v>34.285714285714285</v>
      </c>
      <c r="L22" s="34">
        <v>14</v>
      </c>
      <c r="M22" s="23">
        <f>L22/SUM('人口動態総覧（４－２）'!F22+'人口動態総覧（４－４）'!J22)*1000</f>
        <v>26.666666666666668</v>
      </c>
      <c r="N22" s="34">
        <v>4</v>
      </c>
      <c r="O22" s="23">
        <f>N22/SUM('人口動態総覧（４－２）'!F22+'人口動態総覧（４－４）'!J22)*1000</f>
        <v>7.619047619047619</v>
      </c>
      <c r="P22" s="34">
        <f t="shared" si="1"/>
        <v>4</v>
      </c>
      <c r="Q22" s="23">
        <f>P22/SUM('人口動態総覧（４－２）'!F22+'人口動態総覧（４－４）'!R22)*1000</f>
        <v>7.8277886497064575</v>
      </c>
      <c r="R22" s="34">
        <v>4</v>
      </c>
      <c r="S22" s="79">
        <v>0</v>
      </c>
      <c r="T22" s="22">
        <v>373</v>
      </c>
      <c r="U22" s="23">
        <f t="shared" si="3"/>
        <v>8.664746329678499</v>
      </c>
      <c r="V22" s="22">
        <v>118</v>
      </c>
      <c r="W22" s="76">
        <f t="shared" si="4"/>
        <v>2.741126184724029</v>
      </c>
    </row>
    <row r="23" spans="1:23" ht="16.5" customHeight="1">
      <c r="A23" s="10">
        <v>401</v>
      </c>
      <c r="B23" s="134" t="s">
        <v>62</v>
      </c>
      <c r="C23" s="134"/>
      <c r="D23" s="113">
        <v>15894</v>
      </c>
      <c r="E23" s="114"/>
      <c r="F23" s="34">
        <f t="shared" si="0"/>
        <v>0</v>
      </c>
      <c r="G23" s="23">
        <f>F23/'人口動態総覧（４－２）'!F23*1000</f>
        <v>0</v>
      </c>
      <c r="H23" s="34">
        <v>0</v>
      </c>
      <c r="I23" s="58">
        <v>0</v>
      </c>
      <c r="J23" s="34">
        <f t="shared" si="2"/>
        <v>4</v>
      </c>
      <c r="K23" s="23">
        <f>J23/SUM('人口動態総覧（４－２）'!F23+'人口動態総覧（４－４）'!J23)*1000</f>
        <v>30.534351145038165</v>
      </c>
      <c r="L23" s="34">
        <v>2</v>
      </c>
      <c r="M23" s="23">
        <f>L23/SUM('人口動態総覧（４－２）'!F23+'人口動態総覧（４－４）'!J23)*1000</f>
        <v>15.267175572519083</v>
      </c>
      <c r="N23" s="34">
        <v>2</v>
      </c>
      <c r="O23" s="23">
        <f>N23/SUM('人口動態総覧（４－２）'!F23+'人口動態総覧（４－４）'!J23)*1000</f>
        <v>15.267175572519083</v>
      </c>
      <c r="P23" s="34">
        <f t="shared" si="1"/>
        <v>1</v>
      </c>
      <c r="Q23" s="23">
        <f>P23/SUM('人口動態総覧（４－２）'!F23+'人口動態総覧（４－４）'!R23)*1000</f>
        <v>7.8125</v>
      </c>
      <c r="R23" s="34">
        <v>1</v>
      </c>
      <c r="S23" s="79">
        <v>0</v>
      </c>
      <c r="T23" s="22">
        <v>73</v>
      </c>
      <c r="U23" s="23">
        <f t="shared" si="3"/>
        <v>4.592928148987039</v>
      </c>
      <c r="V23" s="22">
        <v>41</v>
      </c>
      <c r="W23" s="76">
        <f t="shared" si="4"/>
        <v>2.579589782307789</v>
      </c>
    </row>
    <row r="24" spans="1:23" ht="16.5" customHeight="1">
      <c r="A24" s="10">
        <v>402</v>
      </c>
      <c r="B24" s="134" t="s">
        <v>63</v>
      </c>
      <c r="C24" s="134"/>
      <c r="D24" s="113">
        <v>10405</v>
      </c>
      <c r="E24" s="114"/>
      <c r="F24" s="34">
        <f t="shared" si="0"/>
        <v>0</v>
      </c>
      <c r="G24" s="23">
        <f>F24/'人口動態総覧（４－２）'!F24*1000</f>
        <v>0</v>
      </c>
      <c r="H24" s="34">
        <v>0</v>
      </c>
      <c r="I24" s="58">
        <v>0</v>
      </c>
      <c r="J24" s="34">
        <f t="shared" si="2"/>
        <v>2</v>
      </c>
      <c r="K24" s="23">
        <f>J24/SUM('人口動態総覧（４－２）'!F24+'人口動態総覧（４－４）'!J24)*1000</f>
        <v>28.985507246376812</v>
      </c>
      <c r="L24" s="34">
        <v>1</v>
      </c>
      <c r="M24" s="23">
        <f>L24/SUM('人口動態総覧（４－２）'!F24+'人口動態総覧（４－４）'!J24)*1000</f>
        <v>14.492753623188406</v>
      </c>
      <c r="N24" s="34">
        <v>1</v>
      </c>
      <c r="O24" s="23">
        <f>N24/SUM('人口動態総覧（４－２）'!F24+'人口動態総覧（４－４）'!J24)*1000</f>
        <v>14.492753623188406</v>
      </c>
      <c r="P24" s="34">
        <f t="shared" si="1"/>
        <v>0</v>
      </c>
      <c r="Q24" s="23">
        <f>P24/SUM('人口動態総覧（４－２）'!F24+'人口動態総覧（４－４）'!R24)*1000</f>
        <v>0</v>
      </c>
      <c r="R24" s="34">
        <v>0</v>
      </c>
      <c r="S24" s="79">
        <v>0</v>
      </c>
      <c r="T24" s="22">
        <v>54</v>
      </c>
      <c r="U24" s="23">
        <f t="shared" si="3"/>
        <v>5.189812590100913</v>
      </c>
      <c r="V24" s="22">
        <v>19</v>
      </c>
      <c r="W24" s="76">
        <f t="shared" si="4"/>
        <v>1.826045170591062</v>
      </c>
    </row>
    <row r="25" spans="1:23" ht="16.5" customHeight="1">
      <c r="A25" s="10">
        <v>404</v>
      </c>
      <c r="B25" s="134" t="s">
        <v>64</v>
      </c>
      <c r="C25" s="134"/>
      <c r="D25" s="113">
        <v>6087</v>
      </c>
      <c r="E25" s="114"/>
      <c r="F25" s="34">
        <f t="shared" si="0"/>
        <v>0</v>
      </c>
      <c r="G25" s="23">
        <f>F25/'人口動態総覧（４－２）'!F25*1000</f>
        <v>0</v>
      </c>
      <c r="H25" s="34">
        <v>0</v>
      </c>
      <c r="I25" s="58">
        <v>0</v>
      </c>
      <c r="J25" s="34">
        <f t="shared" si="2"/>
        <v>2</v>
      </c>
      <c r="K25" s="23">
        <f>J25/SUM('人口動態総覧（４－２）'!F25+'人口動態総覧（４－４）'!J25)*1000</f>
        <v>41.666666666666664</v>
      </c>
      <c r="L25" s="34">
        <v>1</v>
      </c>
      <c r="M25" s="23">
        <f>L25/SUM('人口動態総覧（４－２）'!F25+'人口動態総覧（４－４）'!J25)*1000</f>
        <v>20.833333333333332</v>
      </c>
      <c r="N25" s="34">
        <v>1</v>
      </c>
      <c r="O25" s="23">
        <f>N25/SUM('人口動態総覧（４－２）'!F25+'人口動態総覧（４－４）'!J25)*1000</f>
        <v>20.833333333333332</v>
      </c>
      <c r="P25" s="34">
        <f t="shared" si="1"/>
        <v>0</v>
      </c>
      <c r="Q25" s="23">
        <f>P25/SUM('人口動態総覧（４－２）'!F25+'人口動態総覧（４－４）'!R25)*1000</f>
        <v>0</v>
      </c>
      <c r="R25" s="34">
        <v>0</v>
      </c>
      <c r="S25" s="79">
        <v>0</v>
      </c>
      <c r="T25" s="22">
        <v>22</v>
      </c>
      <c r="U25" s="23">
        <f t="shared" si="3"/>
        <v>3.6142598981435845</v>
      </c>
      <c r="V25" s="22">
        <v>14</v>
      </c>
      <c r="W25" s="76">
        <f t="shared" si="4"/>
        <v>2.299983571545918</v>
      </c>
    </row>
    <row r="26" spans="1:23" ht="16.5" customHeight="1">
      <c r="A26" s="10">
        <v>405</v>
      </c>
      <c r="B26" s="134" t="s">
        <v>65</v>
      </c>
      <c r="C26" s="134"/>
      <c r="D26" s="113">
        <v>10478</v>
      </c>
      <c r="E26" s="114"/>
      <c r="F26" s="34">
        <f t="shared" si="0"/>
        <v>0</v>
      </c>
      <c r="G26" s="23">
        <f>F26/'人口動態総覧（４－２）'!F26*1000</f>
        <v>0</v>
      </c>
      <c r="H26" s="34">
        <v>0</v>
      </c>
      <c r="I26" s="58">
        <v>0</v>
      </c>
      <c r="J26" s="34">
        <f t="shared" si="2"/>
        <v>2</v>
      </c>
      <c r="K26" s="23">
        <f>J26/SUM('人口動態総覧（４－２）'!F26+'人口動態総覧（４－４）'!J26)*1000</f>
        <v>22.47191011235955</v>
      </c>
      <c r="L26" s="34">
        <v>1</v>
      </c>
      <c r="M26" s="23">
        <f>L26/SUM('人口動態総覧（４－２）'!F26+'人口動態総覧（４－４）'!J26)*1000</f>
        <v>11.235955056179774</v>
      </c>
      <c r="N26" s="34">
        <v>1</v>
      </c>
      <c r="O26" s="23">
        <f>N26/SUM('人口動態総覧（４－２）'!F26+'人口動態総覧（４－４）'!J26)*1000</f>
        <v>11.235955056179774</v>
      </c>
      <c r="P26" s="34">
        <f t="shared" si="1"/>
        <v>0</v>
      </c>
      <c r="Q26" s="23">
        <f>P26/SUM('人口動態総覧（４－２）'!F26+'人口動態総覧（４－４）'!R26)*1000</f>
        <v>0</v>
      </c>
      <c r="R26" s="34">
        <v>0</v>
      </c>
      <c r="S26" s="79">
        <v>0</v>
      </c>
      <c r="T26" s="22">
        <v>51</v>
      </c>
      <c r="U26" s="23">
        <f t="shared" si="3"/>
        <v>4.867341095628937</v>
      </c>
      <c r="V26" s="22">
        <v>18</v>
      </c>
      <c r="W26" s="76">
        <f t="shared" si="4"/>
        <v>1.7178850925749187</v>
      </c>
    </row>
    <row r="27" spans="1:23" ht="16.5" customHeight="1">
      <c r="A27" s="10">
        <v>406</v>
      </c>
      <c r="B27" s="134" t="s">
        <v>66</v>
      </c>
      <c r="C27" s="134"/>
      <c r="D27" s="113">
        <v>5407</v>
      </c>
      <c r="E27" s="114"/>
      <c r="F27" s="34">
        <f t="shared" si="0"/>
        <v>0</v>
      </c>
      <c r="G27" s="23">
        <f>F27/'人口動態総覧（４－２）'!F27*1000</f>
        <v>0</v>
      </c>
      <c r="H27" s="34">
        <v>0</v>
      </c>
      <c r="I27" s="58">
        <v>0</v>
      </c>
      <c r="J27" s="34">
        <f t="shared" si="2"/>
        <v>0</v>
      </c>
      <c r="K27" s="23">
        <f>J27/SUM('人口動態総覧（４－２）'!F27+'人口動態総覧（４－４）'!J27)*1000</f>
        <v>0</v>
      </c>
      <c r="L27" s="34">
        <v>0</v>
      </c>
      <c r="M27" s="23">
        <f>L27/SUM('人口動態総覧（４－２）'!F27+'人口動態総覧（４－４）'!J27)*1000</f>
        <v>0</v>
      </c>
      <c r="N27" s="34">
        <v>0</v>
      </c>
      <c r="O27" s="23">
        <f>N27/SUM('人口動態総覧（４－２）'!F27+'人口動態総覧（４－４）'!J27)*1000</f>
        <v>0</v>
      </c>
      <c r="P27" s="34">
        <f t="shared" si="1"/>
        <v>0</v>
      </c>
      <c r="Q27" s="23">
        <f>P27/SUM('人口動態総覧（４－２）'!F27+'人口動態総覧（４－４）'!R27)*1000</f>
        <v>0</v>
      </c>
      <c r="R27" s="34">
        <v>0</v>
      </c>
      <c r="S27" s="79">
        <v>0</v>
      </c>
      <c r="T27" s="22">
        <v>18</v>
      </c>
      <c r="U27" s="23">
        <f t="shared" si="3"/>
        <v>3.329017939707786</v>
      </c>
      <c r="V27" s="22">
        <v>7</v>
      </c>
      <c r="W27" s="76">
        <f t="shared" si="4"/>
        <v>1.294618087664139</v>
      </c>
    </row>
    <row r="28" spans="1:23" ht="16.5" customHeight="1">
      <c r="A28" s="10">
        <v>407</v>
      </c>
      <c r="B28" s="134" t="s">
        <v>67</v>
      </c>
      <c r="C28" s="134"/>
      <c r="D28" s="113">
        <v>9918</v>
      </c>
      <c r="E28" s="114"/>
      <c r="F28" s="34">
        <f t="shared" si="0"/>
        <v>0</v>
      </c>
      <c r="G28" s="23">
        <f>F28/'人口動態総覧（４－２）'!F28*1000</f>
        <v>0</v>
      </c>
      <c r="H28" s="34">
        <v>0</v>
      </c>
      <c r="I28" s="58">
        <v>0</v>
      </c>
      <c r="J28" s="34">
        <f t="shared" si="2"/>
        <v>2</v>
      </c>
      <c r="K28" s="23">
        <f>J28/SUM('人口動態総覧（４－２）'!F28+'人口動態総覧（４－４）'!J28)*1000</f>
        <v>24.691358024691358</v>
      </c>
      <c r="L28" s="34">
        <v>2</v>
      </c>
      <c r="M28" s="23">
        <f>L28/SUM('人口動態総覧（４－２）'!F28+'人口動態総覧（４－４）'!J28)*1000</f>
        <v>24.691358024691358</v>
      </c>
      <c r="N28" s="34">
        <v>0</v>
      </c>
      <c r="O28" s="23">
        <f>N28/SUM('人口動態総覧（４－２）'!F28+'人口動態総覧（４－４）'!J28)*1000</f>
        <v>0</v>
      </c>
      <c r="P28" s="34">
        <f t="shared" si="1"/>
        <v>2</v>
      </c>
      <c r="Q28" s="23">
        <f>P28/SUM('人口動態総覧（４－２）'!F28+'人口動態総覧（４－４）'!R28)*1000</f>
        <v>24.691358024691358</v>
      </c>
      <c r="R28" s="34">
        <v>2</v>
      </c>
      <c r="S28" s="79">
        <v>0</v>
      </c>
      <c r="T28" s="22">
        <v>29</v>
      </c>
      <c r="U28" s="23">
        <f t="shared" si="3"/>
        <v>2.923976608187134</v>
      </c>
      <c r="V28" s="22">
        <v>25</v>
      </c>
      <c r="W28" s="76">
        <f t="shared" si="4"/>
        <v>2.520669489816495</v>
      </c>
    </row>
    <row r="29" spans="1:23" ht="16.5" customHeight="1">
      <c r="A29" s="10">
        <v>408</v>
      </c>
      <c r="B29" s="134" t="s">
        <v>68</v>
      </c>
      <c r="C29" s="134"/>
      <c r="D29" s="113">
        <v>10509</v>
      </c>
      <c r="E29" s="114"/>
      <c r="F29" s="34">
        <f t="shared" si="0"/>
        <v>0</v>
      </c>
      <c r="G29" s="23">
        <f>F29/'人口動態総覧（４－２）'!F29*1000</f>
        <v>0</v>
      </c>
      <c r="H29" s="34">
        <v>0</v>
      </c>
      <c r="I29" s="58">
        <v>0</v>
      </c>
      <c r="J29" s="34">
        <f t="shared" si="2"/>
        <v>3</v>
      </c>
      <c r="K29" s="23">
        <f>J29/SUM('人口動態総覧（４－２）'!F29+'人口動態総覧（４－４）'!J29)*1000</f>
        <v>35.294117647058826</v>
      </c>
      <c r="L29" s="34">
        <v>1</v>
      </c>
      <c r="M29" s="23">
        <f>L29/SUM('人口動態総覧（４－２）'!F29+'人口動態総覧（４－４）'!J29)*1000</f>
        <v>11.76470588235294</v>
      </c>
      <c r="N29" s="34">
        <v>2</v>
      </c>
      <c r="O29" s="23">
        <f>N29/SUM('人口動態総覧（４－２）'!F29+'人口動態総覧（４－４）'!J29)*1000</f>
        <v>23.52941176470588</v>
      </c>
      <c r="P29" s="34">
        <f t="shared" si="1"/>
        <v>0</v>
      </c>
      <c r="Q29" s="23">
        <f>P29/SUM('人口動態総覧（４－２）'!F29+'人口動態総覧（４－４）'!R29)*1000</f>
        <v>0</v>
      </c>
      <c r="R29" s="34">
        <v>0</v>
      </c>
      <c r="S29" s="79">
        <v>0</v>
      </c>
      <c r="T29" s="22">
        <v>57</v>
      </c>
      <c r="U29" s="23">
        <f t="shared" si="3"/>
        <v>5.423922352269483</v>
      </c>
      <c r="V29" s="22">
        <v>32</v>
      </c>
      <c r="W29" s="76">
        <f t="shared" si="4"/>
        <v>3.045009039870587</v>
      </c>
    </row>
    <row r="30" spans="1:23" ht="16.5" customHeight="1">
      <c r="A30" s="10">
        <v>409</v>
      </c>
      <c r="B30" s="134" t="s">
        <v>69</v>
      </c>
      <c r="C30" s="134"/>
      <c r="D30" s="113">
        <v>8580</v>
      </c>
      <c r="E30" s="114"/>
      <c r="F30" s="34">
        <f t="shared" si="0"/>
        <v>0</v>
      </c>
      <c r="G30" s="23">
        <f>F30/'人口動態総覧（４－２）'!F30*1000</f>
        <v>0</v>
      </c>
      <c r="H30" s="34">
        <v>0</v>
      </c>
      <c r="I30" s="58">
        <v>0</v>
      </c>
      <c r="J30" s="34">
        <f t="shared" si="2"/>
        <v>3</v>
      </c>
      <c r="K30" s="23">
        <f>J30/SUM('人口動態総覧（４－２）'!F30+'人口動態総覧（４－４）'!J30)*1000</f>
        <v>43.47826086956522</v>
      </c>
      <c r="L30" s="34">
        <v>1</v>
      </c>
      <c r="M30" s="23">
        <f>L30/SUM('人口動態総覧（４－２）'!F30+'人口動態総覧（４－４）'!J30)*1000</f>
        <v>14.492753623188406</v>
      </c>
      <c r="N30" s="34">
        <v>2</v>
      </c>
      <c r="O30" s="23">
        <f>N30/SUM('人口動態総覧（４－２）'!F30+'人口動態総覧（４－４）'!J30)*1000</f>
        <v>28.985507246376812</v>
      </c>
      <c r="P30" s="34">
        <f t="shared" si="1"/>
        <v>1</v>
      </c>
      <c r="Q30" s="23">
        <f>P30/SUM('人口動態総覧（４－２）'!F30+'人口動態総覧（４－４）'!R30)*1000</f>
        <v>14.925373134328359</v>
      </c>
      <c r="R30" s="34">
        <v>1</v>
      </c>
      <c r="S30" s="79">
        <v>0</v>
      </c>
      <c r="T30" s="22">
        <v>37</v>
      </c>
      <c r="U30" s="23">
        <f t="shared" si="3"/>
        <v>4.312354312354312</v>
      </c>
      <c r="V30" s="22">
        <v>22</v>
      </c>
      <c r="W30" s="76">
        <f t="shared" si="4"/>
        <v>2.5641025641025643</v>
      </c>
    </row>
    <row r="31" spans="1:23" ht="16.5" customHeight="1">
      <c r="A31" s="11">
        <v>411</v>
      </c>
      <c r="B31" s="135" t="s">
        <v>70</v>
      </c>
      <c r="C31" s="135"/>
      <c r="D31" s="115">
        <v>11924</v>
      </c>
      <c r="E31" s="116"/>
      <c r="F31" s="33">
        <f t="shared" si="0"/>
        <v>0</v>
      </c>
      <c r="G31" s="25">
        <f>F31/'人口動態総覧（４－２）'!F31*1000</f>
        <v>0</v>
      </c>
      <c r="H31" s="34">
        <v>0</v>
      </c>
      <c r="I31" s="58">
        <v>0</v>
      </c>
      <c r="J31" s="33">
        <f t="shared" si="2"/>
        <v>2</v>
      </c>
      <c r="K31" s="25">
        <f>J31/SUM('人口動態総覧（４－２）'!F31+'人口動態総覧（４－４）'!J31)*1000</f>
        <v>14.925373134328359</v>
      </c>
      <c r="L31" s="33">
        <v>1</v>
      </c>
      <c r="M31" s="25">
        <f>L31/SUM('人口動態総覧（４－２）'!F31+'人口動態総覧（４－４）'!J31)*1000</f>
        <v>7.462686567164179</v>
      </c>
      <c r="N31" s="33">
        <v>1</v>
      </c>
      <c r="O31" s="25">
        <f>N31/SUM('人口動態総覧（４－２）'!F31+'人口動態総覧（４－４）'!J31)*1000</f>
        <v>7.462686567164179</v>
      </c>
      <c r="P31" s="33">
        <f t="shared" si="1"/>
        <v>0</v>
      </c>
      <c r="Q31" s="25">
        <f>P31/SUM('人口動態総覧（４－２）'!F31+'人口動態総覧（４－４）'!R31)*1000</f>
        <v>0</v>
      </c>
      <c r="R31" s="33">
        <v>0</v>
      </c>
      <c r="S31" s="80">
        <v>0</v>
      </c>
      <c r="T31" s="24">
        <v>72</v>
      </c>
      <c r="U31" s="25">
        <f t="shared" si="3"/>
        <v>6.0382422006038245</v>
      </c>
      <c r="V31" s="24">
        <v>29</v>
      </c>
      <c r="W31" s="75">
        <f t="shared" si="4"/>
        <v>2.432069775243207</v>
      </c>
    </row>
    <row r="32" spans="1:23" ht="16.5" customHeight="1">
      <c r="A32" s="9">
        <v>208</v>
      </c>
      <c r="B32" s="136" t="s">
        <v>71</v>
      </c>
      <c r="C32" s="136"/>
      <c r="D32" s="117">
        <v>49554</v>
      </c>
      <c r="E32" s="118"/>
      <c r="F32" s="32">
        <f t="shared" si="0"/>
        <v>4</v>
      </c>
      <c r="G32" s="21">
        <f>F32/'人口動態総覧（４－２）'!F32*1000</f>
        <v>7.619047619047619</v>
      </c>
      <c r="H32" s="32">
        <v>1</v>
      </c>
      <c r="I32" s="57">
        <v>3</v>
      </c>
      <c r="J32" s="32">
        <f t="shared" si="2"/>
        <v>19</v>
      </c>
      <c r="K32" s="21">
        <f>J32/SUM('人口動態総覧（４－２）'!F32+'人口動態総覧（４－４）'!J32)*1000</f>
        <v>34.9264705882353</v>
      </c>
      <c r="L32" s="32">
        <v>7</v>
      </c>
      <c r="M32" s="21">
        <f>L32/SUM('人口動態総覧（４－２）'!F32+'人口動態総覧（４－４）'!J32)*1000</f>
        <v>12.867647058823529</v>
      </c>
      <c r="N32" s="32">
        <v>12</v>
      </c>
      <c r="O32" s="21">
        <f>N32/SUM('人口動態総覧（４－２）'!F32+'人口動態総覧（４－４）'!J32)*1000</f>
        <v>22.058823529411764</v>
      </c>
      <c r="P32" s="34">
        <f t="shared" si="1"/>
        <v>7</v>
      </c>
      <c r="Q32" s="21">
        <f>P32/SUM('人口動態総覧（４－２）'!F32+'人口動態総覧（４－４）'!R32)*1000</f>
        <v>13.257575757575758</v>
      </c>
      <c r="R32" s="32">
        <v>3</v>
      </c>
      <c r="S32" s="78">
        <v>4</v>
      </c>
      <c r="T32" s="20">
        <v>315</v>
      </c>
      <c r="U32" s="21">
        <f t="shared" si="3"/>
        <v>6.356701779876499</v>
      </c>
      <c r="V32" s="20">
        <v>158</v>
      </c>
      <c r="W32" s="74">
        <f t="shared" si="4"/>
        <v>3.1884408927634498</v>
      </c>
    </row>
    <row r="33" spans="1:23" ht="16.5" customHeight="1">
      <c r="A33" s="10">
        <v>421</v>
      </c>
      <c r="B33" s="134" t="s">
        <v>72</v>
      </c>
      <c r="C33" s="134"/>
      <c r="D33" s="113">
        <v>5541</v>
      </c>
      <c r="E33" s="114"/>
      <c r="F33" s="34">
        <f t="shared" si="0"/>
        <v>0</v>
      </c>
      <c r="G33" s="23">
        <f>F33/'人口動態総覧（４－２）'!F33*1000</f>
        <v>0</v>
      </c>
      <c r="H33" s="34">
        <v>0</v>
      </c>
      <c r="I33" s="58">
        <v>0</v>
      </c>
      <c r="J33" s="34">
        <f t="shared" si="2"/>
        <v>1</v>
      </c>
      <c r="K33" s="23">
        <f>J33/SUM('人口動態総覧（４－２）'!F33+'人口動態総覧（４－４）'!J33)*1000</f>
        <v>35.714285714285715</v>
      </c>
      <c r="L33" s="34">
        <v>1</v>
      </c>
      <c r="M33" s="23">
        <f>L33/SUM('人口動態総覧（４－２）'!F33+'人口動態総覧（４－４）'!J33)*1000</f>
        <v>35.714285714285715</v>
      </c>
      <c r="N33" s="34">
        <v>0</v>
      </c>
      <c r="O33" s="23">
        <f>N33/SUM('人口動態総覧（４－２）'!F33+'人口動態総覧（４－４）'!J33)*1000</f>
        <v>0</v>
      </c>
      <c r="P33" s="34">
        <f t="shared" si="1"/>
        <v>0</v>
      </c>
      <c r="Q33" s="23">
        <f>P33/SUM('人口動態総覧（４－２）'!F33+'人口動態総覧（４－４）'!R33)*1000</f>
        <v>0</v>
      </c>
      <c r="R33" s="34">
        <v>0</v>
      </c>
      <c r="S33" s="79">
        <v>0</v>
      </c>
      <c r="T33" s="22">
        <v>28</v>
      </c>
      <c r="U33" s="23">
        <f t="shared" si="3"/>
        <v>5.053239487457137</v>
      </c>
      <c r="V33" s="22">
        <v>10</v>
      </c>
      <c r="W33" s="76">
        <f t="shared" si="4"/>
        <v>1.8047283883775491</v>
      </c>
    </row>
    <row r="34" spans="1:23" ht="16.5" customHeight="1">
      <c r="A34" s="10">
        <v>422</v>
      </c>
      <c r="B34" s="134" t="s">
        <v>73</v>
      </c>
      <c r="C34" s="134"/>
      <c r="D34" s="113">
        <v>8989</v>
      </c>
      <c r="E34" s="114"/>
      <c r="F34" s="34">
        <f t="shared" si="0"/>
        <v>0</v>
      </c>
      <c r="G34" s="23">
        <f>F34/'人口動態総覧（４－２）'!F34*1000</f>
        <v>0</v>
      </c>
      <c r="H34" s="34">
        <v>0</v>
      </c>
      <c r="I34" s="58">
        <v>0</v>
      </c>
      <c r="J34" s="34">
        <f t="shared" si="2"/>
        <v>1</v>
      </c>
      <c r="K34" s="23">
        <f>J34/SUM('人口動態総覧（４－２）'!F34+'人口動態総覧（４－４）'!J34)*1000</f>
        <v>15.873015873015872</v>
      </c>
      <c r="L34" s="34">
        <v>0</v>
      </c>
      <c r="M34" s="23">
        <f>L34/SUM('人口動態総覧（４－２）'!F34+'人口動態総覧（４－４）'!J34)*1000</f>
        <v>0</v>
      </c>
      <c r="N34" s="34">
        <v>1</v>
      </c>
      <c r="O34" s="23">
        <f>N34/SUM('人口動態総覧（４－２）'!F34+'人口動態総覧（４－４）'!J34)*1000</f>
        <v>15.873015873015872</v>
      </c>
      <c r="P34" s="34">
        <f t="shared" si="1"/>
        <v>0</v>
      </c>
      <c r="Q34" s="23">
        <f>P34/SUM('人口動態総覧（４－２）'!F34+'人口動態総覧（４－４）'!R34)*1000</f>
        <v>0</v>
      </c>
      <c r="R34" s="34">
        <v>0</v>
      </c>
      <c r="S34" s="79">
        <v>0</v>
      </c>
      <c r="T34" s="22">
        <v>38</v>
      </c>
      <c r="U34" s="23">
        <f t="shared" si="3"/>
        <v>4.227389031037935</v>
      </c>
      <c r="V34" s="22">
        <v>13</v>
      </c>
      <c r="W34" s="76">
        <f t="shared" si="4"/>
        <v>1.4462120369340303</v>
      </c>
    </row>
    <row r="35" spans="1:23" ht="16.5" customHeight="1">
      <c r="A35" s="10">
        <v>423</v>
      </c>
      <c r="B35" s="134" t="s">
        <v>74</v>
      </c>
      <c r="C35" s="134"/>
      <c r="D35" s="113">
        <v>6381</v>
      </c>
      <c r="E35" s="114"/>
      <c r="F35" s="34">
        <f t="shared" si="0"/>
        <v>0</v>
      </c>
      <c r="G35" s="23">
        <f>F35/'人口動態総覧（４－２）'!F35*1000</f>
        <v>0</v>
      </c>
      <c r="H35" s="34">
        <v>0</v>
      </c>
      <c r="I35" s="58">
        <v>0</v>
      </c>
      <c r="J35" s="34">
        <f t="shared" si="2"/>
        <v>6</v>
      </c>
      <c r="K35" s="23">
        <f>J35/SUM('人口動態総覧（４－２）'!F35+'人口動態総覧（４－４）'!J35)*1000</f>
        <v>93.75</v>
      </c>
      <c r="L35" s="34">
        <v>3</v>
      </c>
      <c r="M35" s="23">
        <f>L35/SUM('人口動態総覧（４－２）'!F35+'人口動態総覧（４－４）'!J35)*1000</f>
        <v>46.875</v>
      </c>
      <c r="N35" s="34">
        <v>3</v>
      </c>
      <c r="O35" s="23">
        <f>N35/SUM('人口動態総覧（４－２）'!F35+'人口動態総覧（４－４）'!J35)*1000</f>
        <v>46.875</v>
      </c>
      <c r="P35" s="34">
        <f t="shared" si="1"/>
        <v>0</v>
      </c>
      <c r="Q35" s="23">
        <f>P35/SUM('人口動態総覧（４－２）'!F35+'人口動態総覧（４－４）'!R35)*1000</f>
        <v>0</v>
      </c>
      <c r="R35" s="34">
        <v>0</v>
      </c>
      <c r="S35" s="79">
        <v>0</v>
      </c>
      <c r="T35" s="22">
        <v>35</v>
      </c>
      <c r="U35" s="23">
        <f t="shared" si="3"/>
        <v>5.485033693778405</v>
      </c>
      <c r="V35" s="22">
        <v>24</v>
      </c>
      <c r="W35" s="76">
        <f t="shared" si="4"/>
        <v>3.761165961448049</v>
      </c>
    </row>
    <row r="36" spans="1:23" ht="16.5" customHeight="1">
      <c r="A36" s="10">
        <v>424</v>
      </c>
      <c r="B36" s="134" t="s">
        <v>75</v>
      </c>
      <c r="C36" s="134"/>
      <c r="D36" s="113">
        <v>7847</v>
      </c>
      <c r="E36" s="114"/>
      <c r="F36" s="34">
        <f t="shared" si="0"/>
        <v>0</v>
      </c>
      <c r="G36" s="23">
        <f>F36/'人口動態総覧（４－２）'!F36*1000</f>
        <v>0</v>
      </c>
      <c r="H36" s="34">
        <v>0</v>
      </c>
      <c r="I36" s="58">
        <v>0</v>
      </c>
      <c r="J36" s="34">
        <f t="shared" si="2"/>
        <v>2</v>
      </c>
      <c r="K36" s="23">
        <f>J36/SUM('人口動態総覧（４－２）'!F36+'人口動態総覧（４－４）'!J36)*1000</f>
        <v>26.31578947368421</v>
      </c>
      <c r="L36" s="34">
        <v>0</v>
      </c>
      <c r="M36" s="23">
        <f>L36/SUM('人口動態総覧（４－２）'!F36+'人口動態総覧（４－４）'!J36)*1000</f>
        <v>0</v>
      </c>
      <c r="N36" s="34">
        <v>2</v>
      </c>
      <c r="O36" s="23">
        <f>N36/SUM('人口動態総覧（４－２）'!F36+'人口動態総覧（４－４）'!J36)*1000</f>
        <v>26.31578947368421</v>
      </c>
      <c r="P36" s="34">
        <f t="shared" si="1"/>
        <v>0</v>
      </c>
      <c r="Q36" s="23">
        <f>P36/SUM('人口動態総覧（４－２）'!F36+'人口動態総覧（４－４）'!R36)*1000</f>
        <v>0</v>
      </c>
      <c r="R36" s="34">
        <v>0</v>
      </c>
      <c r="S36" s="79">
        <v>0</v>
      </c>
      <c r="T36" s="22">
        <v>46</v>
      </c>
      <c r="U36" s="23">
        <f t="shared" si="3"/>
        <v>5.862112909392124</v>
      </c>
      <c r="V36" s="22">
        <v>28</v>
      </c>
      <c r="W36" s="76">
        <f t="shared" si="4"/>
        <v>3.568242640499554</v>
      </c>
    </row>
    <row r="37" spans="1:23" ht="16.5" customHeight="1">
      <c r="A37" s="10">
        <v>425</v>
      </c>
      <c r="B37" s="134" t="s">
        <v>76</v>
      </c>
      <c r="C37" s="134"/>
      <c r="D37" s="113">
        <v>2720</v>
      </c>
      <c r="E37" s="114"/>
      <c r="F37" s="34">
        <f t="shared" si="0"/>
        <v>0</v>
      </c>
      <c r="G37" s="23">
        <f>F37/'人口動態総覧（４－２）'!F37*1000</f>
        <v>0</v>
      </c>
      <c r="H37" s="34">
        <v>0</v>
      </c>
      <c r="I37" s="58">
        <v>0</v>
      </c>
      <c r="J37" s="34">
        <f t="shared" si="2"/>
        <v>0</v>
      </c>
      <c r="K37" s="23">
        <f>J37/SUM('人口動態総覧（４－２）'!F37+'人口動態総覧（４－４）'!J37)*1000</f>
        <v>0</v>
      </c>
      <c r="L37" s="34">
        <v>0</v>
      </c>
      <c r="M37" s="23">
        <f>L37/SUM('人口動態総覧（４－２）'!F37+'人口動態総覧（４－４）'!J37)*1000</f>
        <v>0</v>
      </c>
      <c r="N37" s="34">
        <v>0</v>
      </c>
      <c r="O37" s="23">
        <f>N37/SUM('人口動態総覧（４－２）'!F37+'人口動態総覧（４－４）'!J37)*1000</f>
        <v>0</v>
      </c>
      <c r="P37" s="34">
        <f t="shared" si="1"/>
        <v>0</v>
      </c>
      <c r="Q37" s="23">
        <f>P37/SUM('人口動態総覧（４－２）'!F37+'人口動態総覧（４－４）'!R37)*1000</f>
        <v>0</v>
      </c>
      <c r="R37" s="34">
        <v>0</v>
      </c>
      <c r="S37" s="79">
        <v>0</v>
      </c>
      <c r="T37" s="22">
        <v>12</v>
      </c>
      <c r="U37" s="23">
        <f t="shared" si="3"/>
        <v>4.411764705882353</v>
      </c>
      <c r="V37" s="22">
        <v>5</v>
      </c>
      <c r="W37" s="76">
        <f t="shared" si="4"/>
        <v>1.838235294117647</v>
      </c>
    </row>
    <row r="38" spans="1:23" ht="16.5" customHeight="1">
      <c r="A38" s="10">
        <v>426</v>
      </c>
      <c r="B38" s="134" t="s">
        <v>77</v>
      </c>
      <c r="C38" s="134"/>
      <c r="D38" s="113">
        <v>2922</v>
      </c>
      <c r="E38" s="114"/>
      <c r="F38" s="34">
        <f t="shared" si="0"/>
        <v>0</v>
      </c>
      <c r="G38" s="23">
        <f>F38/'人口動態総覧（４－２）'!F38*1000</f>
        <v>0</v>
      </c>
      <c r="H38" s="34">
        <v>0</v>
      </c>
      <c r="I38" s="58">
        <v>0</v>
      </c>
      <c r="J38" s="34">
        <f t="shared" si="2"/>
        <v>0</v>
      </c>
      <c r="K38" s="23">
        <f>J38/SUM('人口動態総覧（４－２）'!F38+'人口動態総覧（４－４）'!J38)*1000</f>
        <v>0</v>
      </c>
      <c r="L38" s="34">
        <v>0</v>
      </c>
      <c r="M38" s="23">
        <f>L38/SUM('人口動態総覧（４－２）'!F38+'人口動態総覧（４－４）'!J38)*1000</f>
        <v>0</v>
      </c>
      <c r="N38" s="34">
        <v>0</v>
      </c>
      <c r="O38" s="23">
        <f>N38/SUM('人口動態総覧（４－２）'!F38+'人口動態総覧（４－４）'!J38)*1000</f>
        <v>0</v>
      </c>
      <c r="P38" s="34">
        <f t="shared" si="1"/>
        <v>0</v>
      </c>
      <c r="Q38" s="23">
        <f>P38/SUM('人口動態総覧（４－２）'!F38+'人口動態総覧（４－４）'!R38)*1000</f>
        <v>0</v>
      </c>
      <c r="R38" s="34">
        <v>0</v>
      </c>
      <c r="S38" s="79">
        <v>0</v>
      </c>
      <c r="T38" s="22">
        <v>10</v>
      </c>
      <c r="U38" s="23">
        <f t="shared" si="3"/>
        <v>3.4223134839151266</v>
      </c>
      <c r="V38" s="22">
        <v>7</v>
      </c>
      <c r="W38" s="76">
        <f t="shared" si="4"/>
        <v>2.3956194387405882</v>
      </c>
    </row>
    <row r="39" spans="1:23" ht="16.5" customHeight="1" thickBot="1">
      <c r="A39" s="12">
        <v>427</v>
      </c>
      <c r="B39" s="137" t="s">
        <v>78</v>
      </c>
      <c r="C39" s="137"/>
      <c r="D39" s="129">
        <v>2629</v>
      </c>
      <c r="E39" s="130"/>
      <c r="F39" s="35">
        <f t="shared" si="0"/>
        <v>0</v>
      </c>
      <c r="G39" s="27">
        <f>F39/'人口動態総覧（４－２）'!F39*1000</f>
        <v>0</v>
      </c>
      <c r="H39" s="35">
        <v>0</v>
      </c>
      <c r="I39" s="60">
        <v>0</v>
      </c>
      <c r="J39" s="35">
        <f t="shared" si="2"/>
        <v>0</v>
      </c>
      <c r="K39" s="27">
        <f>J39/SUM('人口動態総覧（４－２）'!F39+'人口動態総覧（４－４）'!J39)*1000</f>
        <v>0</v>
      </c>
      <c r="L39" s="35">
        <v>0</v>
      </c>
      <c r="M39" s="27">
        <f>L39/SUM('人口動態総覧（４－２）'!F39+'人口動態総覧（４－４）'!J39)*1000</f>
        <v>0</v>
      </c>
      <c r="N39" s="35">
        <v>0</v>
      </c>
      <c r="O39" s="27">
        <f>N39/SUM('人口動態総覧（４－２）'!F39+'人口動態総覧（４－４）'!J39)*1000</f>
        <v>0</v>
      </c>
      <c r="P39" s="35">
        <f t="shared" si="1"/>
        <v>0</v>
      </c>
      <c r="Q39" s="27">
        <f>P39/SUM('人口動態総覧（４－２）'!F39+'人口動態総覧（４－４）'!R39)*1000</f>
        <v>0</v>
      </c>
      <c r="R39" s="35">
        <v>0</v>
      </c>
      <c r="S39" s="81">
        <v>0</v>
      </c>
      <c r="T39" s="26">
        <v>5</v>
      </c>
      <c r="U39" s="27">
        <f t="shared" si="3"/>
        <v>1.901863826550019</v>
      </c>
      <c r="V39" s="26">
        <v>6</v>
      </c>
      <c r="W39" s="77">
        <f t="shared" si="4"/>
        <v>2.282236591860023</v>
      </c>
    </row>
    <row r="40" spans="1:21" ht="13.5">
      <c r="A40" s="44"/>
      <c r="B40" s="138"/>
      <c r="C40" s="138"/>
      <c r="D40" s="139"/>
      <c r="E40" s="139"/>
      <c r="F40" s="45"/>
      <c r="G40" s="46"/>
      <c r="H40" s="45"/>
      <c r="I40" s="45"/>
      <c r="J40" s="45"/>
      <c r="K40" s="46"/>
      <c r="L40" s="45"/>
      <c r="M40" s="46"/>
      <c r="N40" s="45"/>
      <c r="O40" s="45"/>
      <c r="P40" s="45"/>
      <c r="Q40" s="46"/>
      <c r="R40" s="45"/>
      <c r="S40" s="46"/>
      <c r="T40" s="45"/>
      <c r="U40" s="45"/>
    </row>
    <row r="41" spans="1:21" ht="13.5">
      <c r="A41" s="7"/>
      <c r="B41" s="134"/>
      <c r="C41" s="134"/>
      <c r="D41" s="140"/>
      <c r="E41" s="140"/>
      <c r="F41" s="4"/>
      <c r="G41" s="5"/>
      <c r="H41" s="4"/>
      <c r="I41" s="4"/>
      <c r="J41" s="4"/>
      <c r="K41" s="5"/>
      <c r="L41" s="4"/>
      <c r="M41" s="5"/>
      <c r="N41" s="4"/>
      <c r="O41" s="4"/>
      <c r="P41" s="4"/>
      <c r="Q41" s="5"/>
      <c r="R41" s="4"/>
      <c r="S41" s="5"/>
      <c r="T41" s="4"/>
      <c r="U41" s="4"/>
    </row>
    <row r="42" spans="1:21" ht="13.5">
      <c r="A42" s="7"/>
      <c r="B42" s="134"/>
      <c r="C42" s="134"/>
      <c r="D42" s="140"/>
      <c r="E42" s="140"/>
      <c r="F42" s="4"/>
      <c r="G42" s="5"/>
      <c r="H42" s="4"/>
      <c r="I42" s="4"/>
      <c r="J42" s="4"/>
      <c r="K42" s="5"/>
      <c r="L42" s="4"/>
      <c r="M42" s="5"/>
      <c r="N42" s="4"/>
      <c r="O42" s="4"/>
      <c r="P42" s="4"/>
      <c r="Q42" s="5"/>
      <c r="R42" s="4"/>
      <c r="S42" s="5"/>
      <c r="T42" s="4"/>
      <c r="U42" s="4"/>
    </row>
    <row r="43" spans="1:21" ht="13.5">
      <c r="A43" s="7"/>
      <c r="B43" s="134"/>
      <c r="C43" s="134"/>
      <c r="D43" s="140"/>
      <c r="E43" s="140"/>
      <c r="F43" s="4"/>
      <c r="G43" s="5"/>
      <c r="H43" s="4"/>
      <c r="I43" s="4"/>
      <c r="J43" s="4"/>
      <c r="K43" s="5"/>
      <c r="L43" s="4"/>
      <c r="M43" s="5"/>
      <c r="N43" s="4"/>
      <c r="O43" s="4"/>
      <c r="P43" s="4"/>
      <c r="Q43" s="5"/>
      <c r="R43" s="4"/>
      <c r="S43" s="5"/>
      <c r="T43" s="4"/>
      <c r="U43" s="4"/>
    </row>
    <row r="44" spans="1:21" ht="13.5">
      <c r="A44" s="7"/>
      <c r="B44" s="134"/>
      <c r="C44" s="134"/>
      <c r="D44" s="140"/>
      <c r="E44" s="140"/>
      <c r="F44" s="4"/>
      <c r="G44" s="5"/>
      <c r="H44" s="4"/>
      <c r="I44" s="4"/>
      <c r="J44" s="4"/>
      <c r="K44" s="5"/>
      <c r="L44" s="4"/>
      <c r="M44" s="5"/>
      <c r="N44" s="4"/>
      <c r="O44" s="4"/>
      <c r="P44" s="4"/>
      <c r="Q44" s="5"/>
      <c r="R44" s="4"/>
      <c r="S44" s="5"/>
      <c r="T44" s="4"/>
      <c r="U44" s="4"/>
    </row>
    <row r="45" spans="1:21" ht="13.5">
      <c r="A45" s="7"/>
      <c r="B45" s="134"/>
      <c r="C45" s="134"/>
      <c r="D45" s="140"/>
      <c r="E45" s="140"/>
      <c r="F45" s="4"/>
      <c r="G45" s="5"/>
      <c r="H45" s="4"/>
      <c r="I45" s="4"/>
      <c r="J45" s="4"/>
      <c r="K45" s="5"/>
      <c r="L45" s="4"/>
      <c r="M45" s="5"/>
      <c r="N45" s="4"/>
      <c r="O45" s="4"/>
      <c r="P45" s="4"/>
      <c r="Q45" s="5"/>
      <c r="R45" s="4"/>
      <c r="S45" s="5"/>
      <c r="T45" s="4"/>
      <c r="U45" s="4"/>
    </row>
    <row r="46" spans="1:21" ht="13.5">
      <c r="A46" s="7"/>
      <c r="B46" s="134"/>
      <c r="C46" s="134"/>
      <c r="D46" s="140"/>
      <c r="E46" s="140"/>
      <c r="F46" s="4"/>
      <c r="G46" s="5"/>
      <c r="H46" s="4"/>
      <c r="I46" s="4"/>
      <c r="J46" s="4"/>
      <c r="K46" s="5"/>
      <c r="L46" s="4"/>
      <c r="M46" s="5"/>
      <c r="N46" s="4"/>
      <c r="O46" s="4"/>
      <c r="P46" s="4"/>
      <c r="Q46" s="5"/>
      <c r="R46" s="4"/>
      <c r="S46" s="5"/>
      <c r="T46" s="4"/>
      <c r="U46" s="4"/>
    </row>
    <row r="47" spans="1:21" ht="13.5">
      <c r="A47" s="7"/>
      <c r="B47" s="134"/>
      <c r="C47" s="134"/>
      <c r="D47" s="140"/>
      <c r="E47" s="140"/>
      <c r="F47" s="4"/>
      <c r="G47" s="5"/>
      <c r="H47" s="4"/>
      <c r="I47" s="4"/>
      <c r="J47" s="4"/>
      <c r="K47" s="5"/>
      <c r="L47" s="4"/>
      <c r="M47" s="5"/>
      <c r="N47" s="4"/>
      <c r="O47" s="4"/>
      <c r="P47" s="4"/>
      <c r="Q47" s="5"/>
      <c r="R47" s="4"/>
      <c r="S47" s="5"/>
      <c r="T47" s="4"/>
      <c r="U47" s="4"/>
    </row>
    <row r="48" spans="1:21" ht="13.5">
      <c r="A48" s="7"/>
      <c r="B48" s="134"/>
      <c r="C48" s="134"/>
      <c r="D48" s="140"/>
      <c r="E48" s="140"/>
      <c r="F48" s="4"/>
      <c r="G48" s="5"/>
      <c r="H48" s="4"/>
      <c r="I48" s="4"/>
      <c r="J48" s="4"/>
      <c r="K48" s="5"/>
      <c r="L48" s="4"/>
      <c r="M48" s="5"/>
      <c r="N48" s="4"/>
      <c r="O48" s="4"/>
      <c r="P48" s="4"/>
      <c r="Q48" s="5"/>
      <c r="R48" s="4"/>
      <c r="S48" s="5"/>
      <c r="T48" s="4"/>
      <c r="U48" s="4"/>
    </row>
  </sheetData>
  <mergeCells count="110">
    <mergeCell ref="V3:W3"/>
    <mergeCell ref="V4:V6"/>
    <mergeCell ref="W4:W6"/>
    <mergeCell ref="N4:N6"/>
    <mergeCell ref="O4:O6"/>
    <mergeCell ref="P4:P6"/>
    <mergeCell ref="Q4:Q6"/>
    <mergeCell ref="R4:R6"/>
    <mergeCell ref="S4:S6"/>
    <mergeCell ref="T3:U3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I4:I6"/>
    <mergeCell ref="B7:C7"/>
    <mergeCell ref="D7:E7"/>
    <mergeCell ref="B8:C8"/>
    <mergeCell ref="D8:E8"/>
    <mergeCell ref="P3:S3"/>
    <mergeCell ref="J4:J6"/>
    <mergeCell ref="K4:K6"/>
    <mergeCell ref="L4:L6"/>
    <mergeCell ref="M4:M6"/>
    <mergeCell ref="T4:T6"/>
    <mergeCell ref="U4:U6"/>
    <mergeCell ref="A3:A6"/>
    <mergeCell ref="B3:C6"/>
    <mergeCell ref="D3:E6"/>
    <mergeCell ref="J3:O3"/>
    <mergeCell ref="F3:I3"/>
    <mergeCell ref="F4:F6"/>
    <mergeCell ref="G4:G6"/>
    <mergeCell ref="H4:H6"/>
  </mergeCells>
  <printOptions/>
  <pageMargins left="0.65" right="0.24" top="0.54" bottom="1" header="0.512" footer="0.512"/>
  <pageSetup orientation="landscape" paperSize="12" scale="90" r:id="rId1"/>
  <ignoredErrors>
    <ignoredError sqref="P7:P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2003-10-03T00:05:30Z</cp:lastPrinted>
  <dcterms:created xsi:type="dcterms:W3CDTF">1997-01-08T22:48:59Z</dcterms:created>
  <dcterms:modified xsi:type="dcterms:W3CDTF">2003-12-10T01:32:30Z</dcterms:modified>
  <cp:category/>
  <cp:version/>
  <cp:contentType/>
  <cp:contentStatus/>
</cp:coreProperties>
</file>