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firstSheet="1" activeTab="1"/>
  </bookViews>
  <sheets>
    <sheet name="統計分析課公表推計人口" sheetId="1" r:id="rId1"/>
    <sheet name="第7表　人口動態総覧（４－１）" sheetId="2" r:id="rId2"/>
    <sheet name="人口動態総覧（４－２）" sheetId="3" r:id="rId3"/>
    <sheet name="人口動態総覧（４－３）" sheetId="4" r:id="rId4"/>
    <sheet name="人口動態総覧（４－４）" sheetId="5" r:id="rId5"/>
  </sheets>
  <definedNames>
    <definedName name="_xlnm.Print_Area" localSheetId="2">'人口動態総覧（４－２）'!$A$1:$U$46</definedName>
    <definedName name="_xlnm.Print_Area" localSheetId="4">'人口動態総覧（４－４）'!$A$1:$W$46</definedName>
  </definedNames>
  <calcPr fullCalcOnLoad="1"/>
</workbook>
</file>

<file path=xl/sharedStrings.xml><?xml version="1.0" encoding="utf-8"?>
<sst xmlns="http://schemas.openxmlformats.org/spreadsheetml/2006/main" count="429" uniqueCount="206">
  <si>
    <t>第7表　人口動態総覧、保健医療圏（保健所）・市町村別　（４－１）</t>
  </si>
  <si>
    <t>符号</t>
  </si>
  <si>
    <t>率</t>
  </si>
  <si>
    <t>男</t>
  </si>
  <si>
    <t>女</t>
  </si>
  <si>
    <t>2,500g未満の出生（再掲）</t>
  </si>
  <si>
    <t>津軽地域（弘前保健所）</t>
  </si>
  <si>
    <t>八戸地域（八戸保健所）</t>
  </si>
  <si>
    <t>青森地域（青森保健所）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</si>
  <si>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</si>
  <si>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</si>
  <si>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</si>
  <si>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</si>
  <si>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</si>
  <si>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蟹田町</t>
  </si>
  <si>
    <t>今別町</t>
  </si>
  <si>
    <t>蓬田町</t>
  </si>
  <si>
    <t>平舘町</t>
  </si>
  <si>
    <t>三厩村</t>
  </si>
  <si>
    <t>弘前市</t>
  </si>
  <si>
    <t>岩木町</t>
  </si>
  <si>
    <t>相馬村</t>
  </si>
  <si>
    <t>西目屋村</t>
  </si>
  <si>
    <t>板柳町</t>
  </si>
  <si>
    <t>藤崎町</t>
  </si>
  <si>
    <t>大鰐町</t>
  </si>
  <si>
    <t>尾上町</t>
  </si>
  <si>
    <t>浪岡町</t>
  </si>
  <si>
    <t>平賀町</t>
  </si>
  <si>
    <t>常盤村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</si>
  <si>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</si>
  <si>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</si>
  <si>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</si>
  <si>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</si>
  <si>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</si>
  <si>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</si>
  <si>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</si>
  <si>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</si>
  <si>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</si>
  <si>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</si>
  <si>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</si>
  <si>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</si>
  <si>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南郷村</t>
  </si>
  <si>
    <t>新郷村</t>
  </si>
  <si>
    <t>青森県　（０２）</t>
  </si>
  <si>
    <t>第7表　人口動態総覧、保健医療圏（保健所）・市町村別　（４－2）</t>
  </si>
  <si>
    <t>五所川原市</t>
  </si>
  <si>
    <t>鯵ヶ沢町</t>
  </si>
  <si>
    <t>木造町</t>
  </si>
  <si>
    <t>深浦町</t>
  </si>
  <si>
    <t>森田村</t>
  </si>
  <si>
    <t>岩崎村</t>
  </si>
  <si>
    <t>柏村</t>
  </si>
  <si>
    <t>稲垣村</t>
  </si>
  <si>
    <t>車力村</t>
  </si>
  <si>
    <t>金木町</t>
  </si>
  <si>
    <t>中里町</t>
  </si>
  <si>
    <t>鶴田町</t>
  </si>
  <si>
    <t>市浦村</t>
  </si>
  <si>
    <t>小泊村</t>
  </si>
  <si>
    <t>十和田市</t>
  </si>
  <si>
    <t>三沢市</t>
  </si>
  <si>
    <t>野辺地町</t>
  </si>
  <si>
    <t>七戸町</t>
  </si>
  <si>
    <t>十和田湖町</t>
  </si>
  <si>
    <t>六戸町</t>
  </si>
  <si>
    <t>横浜町</t>
  </si>
  <si>
    <t>上北町</t>
  </si>
  <si>
    <t>東北町</t>
  </si>
  <si>
    <t>天間林村</t>
  </si>
  <si>
    <t>六ヶ所村</t>
  </si>
  <si>
    <t>むつ市</t>
  </si>
  <si>
    <t>川内町</t>
  </si>
  <si>
    <t>大畑町</t>
  </si>
  <si>
    <t>大間町</t>
  </si>
  <si>
    <t>東通村</t>
  </si>
  <si>
    <t>風間浦村</t>
  </si>
  <si>
    <t>佐井村</t>
  </si>
  <si>
    <t>脇野沢村</t>
  </si>
  <si>
    <t>第7表　人口動態総覧、保健医療圏（保健所）・市町村別　（４－３）</t>
  </si>
  <si>
    <t>第7表　人口動態総覧、保健医療圏（保健所）・市町村別　（４－４）</t>
  </si>
  <si>
    <t>早期新生児死亡</t>
  </si>
  <si>
    <t>黒石市</t>
  </si>
  <si>
    <t>出                 生</t>
  </si>
  <si>
    <t>死                 亡</t>
  </si>
  <si>
    <t>自  然  増  加</t>
  </si>
  <si>
    <t>乳  児  死  亡</t>
  </si>
  <si>
    <t>新  生  児  死  亡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</si>
  <si>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</si>
  <si>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</si>
  <si>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</si>
  <si>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</si>
  <si>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</si>
  <si>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</si>
  <si>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</si>
  <si>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</si>
  <si>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妊娠満22週以後</t>
  </si>
  <si>
    <t>件　数</t>
  </si>
  <si>
    <t>年齢</t>
  </si>
  <si>
    <t>総　　数</t>
  </si>
  <si>
    <t>市町村</t>
  </si>
  <si>
    <t>計</t>
  </si>
  <si>
    <t>男</t>
  </si>
  <si>
    <t>女</t>
  </si>
  <si>
    <t>02</t>
  </si>
  <si>
    <t>県　　　計</t>
  </si>
  <si>
    <t>市　部　計</t>
  </si>
  <si>
    <t>郡　部　計</t>
  </si>
  <si>
    <t>東津軽郡計</t>
  </si>
  <si>
    <t>西津軽郡計</t>
  </si>
  <si>
    <t>中津軽郡計</t>
  </si>
  <si>
    <t>南津軽郡計</t>
  </si>
  <si>
    <t>北津軽郡計</t>
  </si>
  <si>
    <t>上北郡　計</t>
  </si>
  <si>
    <t>下北郡　計</t>
  </si>
  <si>
    <t>三戸郡　計</t>
  </si>
  <si>
    <t>市部</t>
  </si>
  <si>
    <t>青　森　市</t>
  </si>
  <si>
    <t>弘　前　市</t>
  </si>
  <si>
    <t>八　戸　市</t>
  </si>
  <si>
    <t>黒　石　市</t>
  </si>
  <si>
    <t>五所川原市</t>
  </si>
  <si>
    <t>十和田　市</t>
  </si>
  <si>
    <t>三　沢　市</t>
  </si>
  <si>
    <t>む　つ　市</t>
  </si>
  <si>
    <t>東津軽郡</t>
  </si>
  <si>
    <t>平　内　町</t>
  </si>
  <si>
    <t>蟹　田　町</t>
  </si>
  <si>
    <t>今　別　町</t>
  </si>
  <si>
    <t>蓬　田　村</t>
  </si>
  <si>
    <t>平　舘　村</t>
  </si>
  <si>
    <t>三　厩　村</t>
  </si>
  <si>
    <t>西津軽郡</t>
  </si>
  <si>
    <t>鰺ヶ沢　町</t>
  </si>
  <si>
    <t>木　造　町</t>
  </si>
  <si>
    <t>深　浦　町</t>
  </si>
  <si>
    <t>森　田　村</t>
  </si>
  <si>
    <t>岩　崎　村</t>
  </si>
  <si>
    <t>柏　　　村</t>
  </si>
  <si>
    <t>稲　垣　村</t>
  </si>
  <si>
    <t>車　力　村</t>
  </si>
  <si>
    <t>中郡</t>
  </si>
  <si>
    <t>岩　木　町</t>
  </si>
  <si>
    <t>相　馬　村</t>
  </si>
  <si>
    <t>西目屋　村</t>
  </si>
  <si>
    <t>南津軽郡</t>
  </si>
  <si>
    <t>藤　崎　町</t>
  </si>
  <si>
    <t>大　鰐　町</t>
  </si>
  <si>
    <t>尾　上　町</t>
  </si>
  <si>
    <t>浪　岡　町</t>
  </si>
  <si>
    <t>平　賀　町</t>
  </si>
  <si>
    <t>常　盤　村</t>
  </si>
  <si>
    <t>田舎館　村</t>
  </si>
  <si>
    <t>碇ヶ関　村</t>
  </si>
  <si>
    <t>北津軽郡</t>
  </si>
  <si>
    <t>板　柳　町</t>
  </si>
  <si>
    <t>金　木　町</t>
  </si>
  <si>
    <t>中　里　町</t>
  </si>
  <si>
    <t>鶴　田　町</t>
  </si>
  <si>
    <t>市　浦　村</t>
  </si>
  <si>
    <t>小　泊　村</t>
  </si>
  <si>
    <t>上北郡</t>
  </si>
  <si>
    <t>野辺地　町</t>
  </si>
  <si>
    <t>七　戸　町</t>
  </si>
  <si>
    <t>百　石　町</t>
  </si>
  <si>
    <t>十和田湖町</t>
  </si>
  <si>
    <t>六　戸　町</t>
  </si>
  <si>
    <t>横　浜　町</t>
  </si>
  <si>
    <t>上　北　町</t>
  </si>
  <si>
    <t>東　北　町</t>
  </si>
  <si>
    <t>天間林　村</t>
  </si>
  <si>
    <t>下　田　町</t>
  </si>
  <si>
    <t>六ヶ所　村</t>
  </si>
  <si>
    <t>下北郡</t>
  </si>
  <si>
    <t>川　内　町</t>
  </si>
  <si>
    <t>大　畑　町</t>
  </si>
  <si>
    <t>大　間　町</t>
  </si>
  <si>
    <t>東　通　村</t>
  </si>
  <si>
    <t>風間浦　村</t>
  </si>
  <si>
    <t>佐　井　村</t>
  </si>
  <si>
    <t>脇野沢　村</t>
  </si>
  <si>
    <t>三戸郡</t>
  </si>
  <si>
    <t>三　戸　町</t>
  </si>
  <si>
    <t>五　戸　町</t>
  </si>
  <si>
    <t>田　子　町</t>
  </si>
  <si>
    <t>名　川　町</t>
  </si>
  <si>
    <t>南　部　町</t>
  </si>
  <si>
    <t>階　上　町</t>
  </si>
  <si>
    <t>福　地　村</t>
  </si>
  <si>
    <t>南　郷　村</t>
  </si>
  <si>
    <t>新　郷　村</t>
  </si>
  <si>
    <t>県・保健医療圏
（保健所）・市町村別</t>
  </si>
  <si>
    <t>注：総数には、年齢不詳を含む。</t>
  </si>
  <si>
    <t>(参考)健康福祉政策課作成　健康福祉こどもセンター別人口</t>
  </si>
  <si>
    <t>センター名</t>
  </si>
  <si>
    <t>東</t>
  </si>
  <si>
    <t>中南</t>
  </si>
  <si>
    <t>三戸</t>
  </si>
  <si>
    <t>西北</t>
  </si>
  <si>
    <t>上北</t>
  </si>
  <si>
    <t>下北</t>
  </si>
  <si>
    <t>郡部</t>
  </si>
  <si>
    <r>
      <t>統計分析課公表　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年10月1日現在推計人口</t>
    </r>
  </si>
  <si>
    <t>平成16年10月1日　現在推計人口</t>
  </si>
  <si>
    <t>青森県平成16年</t>
  </si>
  <si>
    <t>　　　　 平成15年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</si>
</sst>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  <numFmt numFmtId="183" formatCode="0;&quot;△ &quot;0"/>
    <numFmt numFmtId="184" formatCode="#,##0\ ;&quot;△&quot;#,##0\ ;\-\ "/>
    <numFmt numFmtId="185" formatCode="#,##0.0\ ;&quot;△&quot;#,##0.0\ ;\-\ "/>
    <numFmt numFmtId="186" formatCode="0.E+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178" fontId="0" fillId="0" borderId="8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20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9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9" fontId="0" fillId="0" borderId="26" xfId="0" applyNumberFormat="1" applyBorder="1" applyAlignment="1">
      <alignment/>
    </xf>
    <xf numFmtId="0" fontId="0" fillId="0" borderId="27" xfId="0" applyBorder="1" applyAlignment="1">
      <alignment horizontal="center" vertical="center"/>
    </xf>
    <xf numFmtId="176" fontId="0" fillId="0" borderId="27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0" fillId="0" borderId="4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8" xfId="0" applyNumberFormat="1" applyBorder="1" applyAlignment="1">
      <alignment/>
    </xf>
    <xf numFmtId="179" fontId="0" fillId="0" borderId="29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30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20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20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9" xfId="0" applyNumberFormat="1" applyBorder="1" applyAlignment="1">
      <alignment/>
    </xf>
    <xf numFmtId="182" fontId="0" fillId="0" borderId="18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77" fontId="0" fillId="0" borderId="33" xfId="0" applyNumberFormat="1" applyBorder="1" applyAlignment="1">
      <alignment/>
    </xf>
    <xf numFmtId="177" fontId="0" fillId="0" borderId="34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4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30" xfId="0" applyNumberFormat="1" applyBorder="1" applyAlignment="1">
      <alignment/>
    </xf>
    <xf numFmtId="183" fontId="0" fillId="0" borderId="21" xfId="0" applyNumberFormat="1" applyBorder="1" applyAlignment="1">
      <alignment/>
    </xf>
    <xf numFmtId="183" fontId="0" fillId="0" borderId="29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4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2" xfId="0" applyNumberFormat="1" applyBorder="1" applyAlignment="1">
      <alignment horizontal="center" vertical="center"/>
    </xf>
    <xf numFmtId="184" fontId="0" fillId="0" borderId="23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25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14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3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9" xfId="0" applyFont="1" applyBorder="1" applyAlignment="1">
      <alignment horizontal="distributed"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38" fontId="7" fillId="0" borderId="28" xfId="17" applyFont="1" applyBorder="1" applyAlignment="1">
      <alignment/>
    </xf>
    <xf numFmtId="38" fontId="7" fillId="0" borderId="0" xfId="17" applyFont="1" applyBorder="1" applyAlignment="1">
      <alignment/>
    </xf>
    <xf numFmtId="38" fontId="7" fillId="0" borderId="29" xfId="17" applyFont="1" applyBorder="1" applyAlignment="1">
      <alignment/>
    </xf>
    <xf numFmtId="38" fontId="0" fillId="0" borderId="0" xfId="0" applyNumberFormat="1" applyAlignment="1">
      <alignment/>
    </xf>
    <xf numFmtId="0" fontId="4" fillId="0" borderId="3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7" fillId="0" borderId="9" xfId="17" applyFont="1" applyBorder="1" applyAlignment="1">
      <alignment/>
    </xf>
    <xf numFmtId="38" fontId="7" fillId="0" borderId="10" xfId="17" applyFont="1" applyBorder="1" applyAlignment="1">
      <alignment/>
    </xf>
    <xf numFmtId="38" fontId="7" fillId="0" borderId="8" xfId="17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distributed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28" xfId="0" applyFont="1" applyBorder="1" applyAlignment="1">
      <alignment horizontal="distributed"/>
    </xf>
    <xf numFmtId="0" fontId="4" fillId="0" borderId="28" xfId="0" applyFont="1" applyBorder="1" applyAlignment="1">
      <alignment/>
    </xf>
    <xf numFmtId="38" fontId="7" fillId="0" borderId="39" xfId="0" applyNumberFormat="1" applyFont="1" applyBorder="1" applyAlignment="1">
      <alignment/>
    </xf>
    <xf numFmtId="38" fontId="7" fillId="0" borderId="11" xfId="0" applyNumberFormat="1" applyFont="1" applyBorder="1" applyAlignment="1">
      <alignment/>
    </xf>
    <xf numFmtId="38" fontId="7" fillId="0" borderId="11" xfId="17" applyFont="1" applyBorder="1" applyAlignment="1">
      <alignment/>
    </xf>
    <xf numFmtId="38" fontId="7" fillId="0" borderId="21" xfId="17" applyFont="1" applyBorder="1" applyAlignment="1">
      <alignment/>
    </xf>
    <xf numFmtId="38" fontId="7" fillId="0" borderId="12" xfId="17" applyFont="1" applyBorder="1" applyAlignment="1">
      <alignment/>
    </xf>
    <xf numFmtId="38" fontId="7" fillId="0" borderId="40" xfId="0" applyNumberFormat="1" applyFont="1" applyBorder="1" applyAlignment="1">
      <alignment/>
    </xf>
    <xf numFmtId="38" fontId="7" fillId="0" borderId="14" xfId="0" applyNumberFormat="1" applyFont="1" applyBorder="1" applyAlignment="1">
      <alignment/>
    </xf>
    <xf numFmtId="38" fontId="7" fillId="0" borderId="40" xfId="17" applyFont="1" applyBorder="1" applyAlignment="1">
      <alignment/>
    </xf>
    <xf numFmtId="38" fontId="7" fillId="0" borderId="14" xfId="17" applyFont="1" applyBorder="1" applyAlignment="1">
      <alignment/>
    </xf>
    <xf numFmtId="38" fontId="7" fillId="0" borderId="41" xfId="17" applyFont="1" applyBorder="1" applyAlignment="1">
      <alignment/>
    </xf>
    <xf numFmtId="38" fontId="7" fillId="0" borderId="16" xfId="17" applyFont="1" applyBorder="1" applyAlignment="1">
      <alignment/>
    </xf>
    <xf numFmtId="38" fontId="7" fillId="0" borderId="42" xfId="17" applyFont="1" applyBorder="1" applyAlignment="1">
      <alignment/>
    </xf>
    <xf numFmtId="38" fontId="7" fillId="0" borderId="18" xfId="17" applyFont="1" applyBorder="1" applyAlignment="1">
      <alignment/>
    </xf>
    <xf numFmtId="38" fontId="7" fillId="0" borderId="3" xfId="17" applyFont="1" applyBorder="1" applyAlignment="1">
      <alignment/>
    </xf>
    <xf numFmtId="0" fontId="4" fillId="0" borderId="29" xfId="0" applyFont="1" applyBorder="1" applyAlignment="1">
      <alignment horizontal="distributed"/>
    </xf>
    <xf numFmtId="38" fontId="7" fillId="0" borderId="17" xfId="17" applyFont="1" applyBorder="1" applyAlignment="1">
      <alignment/>
    </xf>
    <xf numFmtId="38" fontId="7" fillId="0" borderId="11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38" fontId="7" fillId="0" borderId="12" xfId="17" applyFont="1" applyFill="1" applyBorder="1" applyAlignment="1">
      <alignment/>
    </xf>
    <xf numFmtId="0" fontId="9" fillId="0" borderId="11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49" fontId="4" fillId="0" borderId="13" xfId="0" applyNumberFormat="1" applyFont="1" applyBorder="1" applyAlignment="1">
      <alignment vertical="center" textRotation="255" wrapText="1"/>
    </xf>
    <xf numFmtId="0" fontId="8" fillId="0" borderId="15" xfId="0" applyFont="1" applyBorder="1" applyAlignment="1">
      <alignment vertical="center" textRotation="255" wrapText="1"/>
    </xf>
    <xf numFmtId="0" fontId="8" fillId="0" borderId="17" xfId="0" applyFont="1" applyBorder="1" applyAlignment="1">
      <alignment vertical="center" textRotation="255" wrapText="1"/>
    </xf>
    <xf numFmtId="0" fontId="9" fillId="0" borderId="2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49" fontId="8" fillId="0" borderId="15" xfId="0" applyNumberFormat="1" applyFont="1" applyBorder="1" applyAlignment="1">
      <alignment vertical="center" textRotation="255" wrapText="1"/>
    </xf>
    <xf numFmtId="49" fontId="8" fillId="0" borderId="17" xfId="0" applyNumberFormat="1" applyFont="1" applyBorder="1" applyAlignment="1">
      <alignment vertical="center" textRotation="255" wrapText="1"/>
    </xf>
    <xf numFmtId="49" fontId="4" fillId="0" borderId="15" xfId="0" applyNumberFormat="1" applyFont="1" applyBorder="1" applyAlignment="1">
      <alignment vertical="center" textRotation="255" wrapText="1"/>
    </xf>
    <xf numFmtId="49" fontId="4" fillId="0" borderId="17" xfId="0" applyNumberFormat="1" applyFont="1" applyBorder="1" applyAlignment="1">
      <alignment vertical="center" textRotation="255" wrapText="1"/>
    </xf>
    <xf numFmtId="186" fontId="4" fillId="0" borderId="13" xfId="0" applyNumberFormat="1" applyFont="1" applyBorder="1" applyAlignment="1">
      <alignment vertical="center" textRotation="255" wrapText="1"/>
    </xf>
    <xf numFmtId="186" fontId="4" fillId="0" borderId="15" xfId="0" applyNumberFormat="1" applyFont="1" applyBorder="1" applyAlignment="1">
      <alignment vertical="center" textRotation="255" wrapText="1"/>
    </xf>
    <xf numFmtId="186" fontId="4" fillId="0" borderId="17" xfId="0" applyNumberFormat="1" applyFont="1" applyBorder="1" applyAlignment="1">
      <alignment vertical="center" textRotation="255" wrapText="1"/>
    </xf>
    <xf numFmtId="38" fontId="9" fillId="0" borderId="11" xfId="0" applyNumberFormat="1" applyFont="1" applyBorder="1" applyAlignment="1">
      <alignment horizontal="center" vertical="center" textRotation="255"/>
    </xf>
    <xf numFmtId="38" fontId="9" fillId="0" borderId="21" xfId="0" applyNumberFormat="1" applyFont="1" applyBorder="1" applyAlignment="1">
      <alignment horizontal="center" vertical="center" textRotation="255"/>
    </xf>
    <xf numFmtId="38" fontId="9" fillId="0" borderId="12" xfId="0" applyNumberFormat="1" applyFont="1" applyBorder="1" applyAlignment="1">
      <alignment horizontal="center"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7" xfId="0" applyFont="1" applyBorder="1" applyAlignment="1">
      <alignment vertical="center" textRotation="255"/>
    </xf>
    <xf numFmtId="176" fontId="0" fillId="0" borderId="2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76" fontId="0" fillId="0" borderId="28" xfId="0" applyNumberFormat="1" applyBorder="1" applyAlignment="1">
      <alignment horizontal="right" vertical="center"/>
    </xf>
    <xf numFmtId="0" fontId="0" fillId="0" borderId="21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43" xfId="0" applyBorder="1" applyAlignment="1">
      <alignment horizontal="distributed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85" fontId="0" fillId="0" borderId="14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83" fontId="0" fillId="0" borderId="15" xfId="0" applyNumberFormat="1" applyBorder="1" applyAlignment="1">
      <alignment horizontal="center" vertical="center"/>
    </xf>
    <xf numFmtId="183" fontId="0" fillId="0" borderId="17" xfId="0" applyNumberForma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3" fontId="0" fillId="0" borderId="54" xfId="0" applyNumberFormat="1" applyBorder="1" applyAlignment="1">
      <alignment horizontal="center"/>
    </xf>
    <xf numFmtId="183" fontId="0" fillId="0" borderId="56" xfId="0" applyNumberForma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176" fontId="0" fillId="0" borderId="0" xfId="0" applyNumberFormat="1" applyBorder="1" applyAlignment="1">
      <alignment horizontal="center" vertical="center"/>
    </xf>
    <xf numFmtId="0" fontId="0" fillId="0" borderId="27" xfId="0" applyBorder="1" applyAlignment="1">
      <alignment horizontal="distributed"/>
    </xf>
    <xf numFmtId="176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29" xfId="0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 wrapText="1"/>
    </xf>
    <xf numFmtId="184" fontId="0" fillId="0" borderId="13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84" fontId="0" fillId="0" borderId="17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184" fontId="0" fillId="0" borderId="26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13716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8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4124325" y="352425"/>
          <a:ext cx="13906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I77" sqref="I77"/>
    </sheetView>
  </sheetViews>
  <sheetFormatPr defaultColWidth="9.00390625" defaultRowHeight="13.5"/>
  <cols>
    <col min="7" max="7" width="9.25390625" style="0" bestFit="1" customWidth="1"/>
    <col min="8" max="8" width="9.00390625" style="111" customWidth="1"/>
    <col min="9" max="11" width="9.00390625" style="135" customWidth="1"/>
    <col min="12" max="12" width="9.25390625" style="0" bestFit="1" customWidth="1"/>
  </cols>
  <sheetData>
    <row r="1" spans="1:7" ht="14.25">
      <c r="A1" s="136" t="s">
        <v>202</v>
      </c>
      <c r="B1" s="111"/>
      <c r="D1" s="112"/>
      <c r="E1" s="112"/>
      <c r="G1" t="s">
        <v>193</v>
      </c>
    </row>
    <row r="2" spans="1:5" ht="13.5">
      <c r="A2" s="111"/>
      <c r="B2" s="111"/>
      <c r="C2" s="111"/>
      <c r="D2" s="111"/>
      <c r="E2" s="111"/>
    </row>
    <row r="3" spans="1:11" ht="13.5">
      <c r="A3" s="113"/>
      <c r="B3" s="114" t="s">
        <v>98</v>
      </c>
      <c r="C3" s="115"/>
      <c r="D3" s="115" t="s">
        <v>99</v>
      </c>
      <c r="E3" s="130"/>
      <c r="G3" s="113"/>
      <c r="H3" s="114" t="s">
        <v>98</v>
      </c>
      <c r="I3" s="138"/>
      <c r="J3" s="138" t="s">
        <v>99</v>
      </c>
      <c r="K3" s="139"/>
    </row>
    <row r="4" spans="1:11" ht="13.5">
      <c r="A4" s="116" t="s">
        <v>100</v>
      </c>
      <c r="B4" s="117"/>
      <c r="C4" s="118" t="s">
        <v>101</v>
      </c>
      <c r="D4" s="119" t="s">
        <v>102</v>
      </c>
      <c r="E4" s="131" t="s">
        <v>103</v>
      </c>
      <c r="G4" s="116" t="s">
        <v>194</v>
      </c>
      <c r="H4" s="117"/>
      <c r="I4" s="138" t="s">
        <v>101</v>
      </c>
      <c r="J4" s="140" t="s">
        <v>102</v>
      </c>
      <c r="K4" s="141" t="s">
        <v>103</v>
      </c>
    </row>
    <row r="5" spans="1:11" ht="13.5">
      <c r="A5" s="120" t="s">
        <v>104</v>
      </c>
      <c r="B5" s="121" t="s">
        <v>105</v>
      </c>
      <c r="C5" s="164">
        <f>SUM(D5:E5)</f>
        <v>1450947</v>
      </c>
      <c r="D5" s="127">
        <v>688209</v>
      </c>
      <c r="E5" s="132">
        <v>762738</v>
      </c>
      <c r="G5" s="120"/>
      <c r="H5" s="137" t="s">
        <v>105</v>
      </c>
      <c r="I5" s="163">
        <f>SUM(J5:K5)</f>
        <v>1450947</v>
      </c>
      <c r="J5" s="154">
        <v>688209</v>
      </c>
      <c r="K5" s="160">
        <v>762738</v>
      </c>
    </row>
    <row r="6" spans="1:12" ht="13.5">
      <c r="A6" s="122"/>
      <c r="B6" s="121" t="s">
        <v>106</v>
      </c>
      <c r="C6" s="164">
        <f>SUM(D6:E6)</f>
        <v>951853</v>
      </c>
      <c r="D6" s="127">
        <v>450063</v>
      </c>
      <c r="E6" s="132">
        <v>501790</v>
      </c>
      <c r="G6" s="181" t="s">
        <v>195</v>
      </c>
      <c r="H6" s="145"/>
      <c r="I6" s="147">
        <f>SUM(I7:I13)</f>
        <v>323771</v>
      </c>
      <c r="J6" s="152">
        <f>SUM(J7:J13)</f>
        <v>152281</v>
      </c>
      <c r="K6" s="153">
        <f>SUM(K7:K13)</f>
        <v>171490</v>
      </c>
      <c r="L6" s="129"/>
    </row>
    <row r="7" spans="1:11" ht="13.5">
      <c r="A7" s="123"/>
      <c r="B7" s="124" t="s">
        <v>107</v>
      </c>
      <c r="C7" s="165">
        <f>SUM(D7:E7)</f>
        <v>498770</v>
      </c>
      <c r="D7" s="128">
        <v>238084</v>
      </c>
      <c r="E7" s="133">
        <v>260686</v>
      </c>
      <c r="G7" s="182"/>
      <c r="H7" s="142" t="s">
        <v>117</v>
      </c>
      <c r="I7" s="149">
        <f aca="true" t="shared" si="0" ref="I7:I13">SUM(J7:K7)</f>
        <v>294689</v>
      </c>
      <c r="J7" s="154">
        <v>138602</v>
      </c>
      <c r="K7" s="155">
        <v>156087</v>
      </c>
    </row>
    <row r="8" spans="1:11" ht="13.5" customHeight="1">
      <c r="A8" s="184" t="s">
        <v>201</v>
      </c>
      <c r="B8" s="125" t="s">
        <v>108</v>
      </c>
      <c r="C8" s="127">
        <f aca="true" t="shared" si="1" ref="C8:C71">SUM(D8:E8)</f>
        <v>29082</v>
      </c>
      <c r="D8" s="126">
        <v>13679</v>
      </c>
      <c r="E8" s="134">
        <v>15403</v>
      </c>
      <c r="G8" s="182"/>
      <c r="H8" s="143" t="s">
        <v>126</v>
      </c>
      <c r="I8" s="150">
        <f t="shared" si="0"/>
        <v>13652</v>
      </c>
      <c r="J8" s="156">
        <v>6494</v>
      </c>
      <c r="K8" s="157">
        <v>7158</v>
      </c>
    </row>
    <row r="9" spans="1:11" ht="13.5" customHeight="1">
      <c r="A9" s="185"/>
      <c r="B9" s="121" t="s">
        <v>109</v>
      </c>
      <c r="C9" s="127">
        <f t="shared" si="1"/>
        <v>63763</v>
      </c>
      <c r="D9" s="127">
        <v>30071</v>
      </c>
      <c r="E9" s="132">
        <v>33692</v>
      </c>
      <c r="G9" s="182"/>
      <c r="H9" s="143" t="s">
        <v>127</v>
      </c>
      <c r="I9" s="150">
        <f t="shared" si="0"/>
        <v>3753</v>
      </c>
      <c r="J9" s="156">
        <v>1713</v>
      </c>
      <c r="K9" s="157">
        <v>2040</v>
      </c>
    </row>
    <row r="10" spans="1:11" ht="13.5" customHeight="1">
      <c r="A10" s="185"/>
      <c r="B10" s="121" t="s">
        <v>110</v>
      </c>
      <c r="C10" s="127">
        <f t="shared" si="1"/>
        <v>17464</v>
      </c>
      <c r="D10" s="127">
        <v>8121</v>
      </c>
      <c r="E10" s="132">
        <v>9343</v>
      </c>
      <c r="G10" s="182"/>
      <c r="H10" s="143" t="s">
        <v>128</v>
      </c>
      <c r="I10" s="150">
        <f t="shared" si="0"/>
        <v>3656</v>
      </c>
      <c r="J10" s="156">
        <v>1670</v>
      </c>
      <c r="K10" s="157">
        <v>1986</v>
      </c>
    </row>
    <row r="11" spans="1:11" ht="13.5" customHeight="1">
      <c r="A11" s="185"/>
      <c r="B11" s="121" t="s">
        <v>111</v>
      </c>
      <c r="C11" s="127">
        <f t="shared" si="1"/>
        <v>93567</v>
      </c>
      <c r="D11" s="127">
        <v>43888</v>
      </c>
      <c r="E11" s="132">
        <v>49679</v>
      </c>
      <c r="G11" s="182"/>
      <c r="H11" s="143" t="s">
        <v>129</v>
      </c>
      <c r="I11" s="150">
        <f t="shared" si="0"/>
        <v>3311</v>
      </c>
      <c r="J11" s="156">
        <v>1538</v>
      </c>
      <c r="K11" s="157">
        <v>1773</v>
      </c>
    </row>
    <row r="12" spans="1:11" ht="13.5" customHeight="1">
      <c r="A12" s="185"/>
      <c r="B12" s="121" t="s">
        <v>112</v>
      </c>
      <c r="C12" s="127">
        <f t="shared" si="1"/>
        <v>59494</v>
      </c>
      <c r="D12" s="127">
        <v>27724</v>
      </c>
      <c r="E12" s="132">
        <v>31770</v>
      </c>
      <c r="G12" s="182"/>
      <c r="H12" s="143" t="s">
        <v>130</v>
      </c>
      <c r="I12" s="150">
        <f t="shared" si="0"/>
        <v>2293</v>
      </c>
      <c r="J12" s="156">
        <v>1111</v>
      </c>
      <c r="K12" s="157">
        <v>1182</v>
      </c>
    </row>
    <row r="13" spans="1:11" ht="13.5" customHeight="1">
      <c r="A13" s="185"/>
      <c r="B13" s="121" t="s">
        <v>113</v>
      </c>
      <c r="C13" s="127">
        <f t="shared" si="1"/>
        <v>112207</v>
      </c>
      <c r="D13" s="127">
        <v>54828</v>
      </c>
      <c r="E13" s="132">
        <v>57379</v>
      </c>
      <c r="G13" s="183"/>
      <c r="H13" s="144" t="s">
        <v>131</v>
      </c>
      <c r="I13" s="150">
        <f t="shared" si="0"/>
        <v>2417</v>
      </c>
      <c r="J13" s="156">
        <v>1153</v>
      </c>
      <c r="K13" s="157">
        <v>1264</v>
      </c>
    </row>
    <row r="14" spans="1:11" ht="13.5" customHeight="1">
      <c r="A14" s="185"/>
      <c r="B14" s="121" t="s">
        <v>114</v>
      </c>
      <c r="C14" s="127">
        <f t="shared" si="1"/>
        <v>35891</v>
      </c>
      <c r="D14" s="127">
        <v>17399</v>
      </c>
      <c r="E14" s="132">
        <v>18492</v>
      </c>
      <c r="G14" s="166" t="s">
        <v>196</v>
      </c>
      <c r="H14" s="146"/>
      <c r="I14" s="148">
        <f>SUM(I15:I28)</f>
        <v>340137</v>
      </c>
      <c r="J14" s="152">
        <f>SUM(J15:J28)</f>
        <v>157593</v>
      </c>
      <c r="K14" s="153">
        <f>SUM(K15:K28)</f>
        <v>182544</v>
      </c>
    </row>
    <row r="15" spans="1:11" ht="13.5" customHeight="1">
      <c r="A15" s="186"/>
      <c r="B15" s="124" t="s">
        <v>115</v>
      </c>
      <c r="C15" s="151">
        <f t="shared" si="1"/>
        <v>87302</v>
      </c>
      <c r="D15" s="128">
        <v>42374</v>
      </c>
      <c r="E15" s="133">
        <v>44928</v>
      </c>
      <c r="G15" s="172"/>
      <c r="H15" s="142" t="s">
        <v>118</v>
      </c>
      <c r="I15" s="149">
        <f>SUM(J15:K15)</f>
        <v>174099</v>
      </c>
      <c r="J15" s="154">
        <v>79967</v>
      </c>
      <c r="K15" s="155">
        <v>94132</v>
      </c>
    </row>
    <row r="16" spans="1:11" ht="13.5">
      <c r="A16" s="169" t="s">
        <v>116</v>
      </c>
      <c r="B16" s="137" t="s">
        <v>117</v>
      </c>
      <c r="C16" s="150">
        <f t="shared" si="1"/>
        <v>294689</v>
      </c>
      <c r="D16" s="127">
        <v>138602</v>
      </c>
      <c r="E16" s="132">
        <v>156087</v>
      </c>
      <c r="G16" s="172"/>
      <c r="H16" s="143" t="s">
        <v>120</v>
      </c>
      <c r="I16" s="150">
        <f>SUM(J16:K16)</f>
        <v>38659</v>
      </c>
      <c r="J16" s="156">
        <v>18066</v>
      </c>
      <c r="K16" s="157">
        <v>20593</v>
      </c>
    </row>
    <row r="17" spans="1:11" ht="13.5">
      <c r="A17" s="174"/>
      <c r="B17" s="137" t="s">
        <v>118</v>
      </c>
      <c r="C17" s="150">
        <f t="shared" si="1"/>
        <v>174099</v>
      </c>
      <c r="D17" s="127">
        <v>79967</v>
      </c>
      <c r="E17" s="132">
        <v>94132</v>
      </c>
      <c r="G17" s="172"/>
      <c r="H17" s="143" t="s">
        <v>142</v>
      </c>
      <c r="I17" s="150">
        <f aca="true" t="shared" si="2" ref="I17:I28">SUM(J17:K17)</f>
        <v>12090</v>
      </c>
      <c r="J17" s="156">
        <v>5569</v>
      </c>
      <c r="K17" s="157">
        <v>6521</v>
      </c>
    </row>
    <row r="18" spans="1:11" ht="13.5">
      <c r="A18" s="174"/>
      <c r="B18" s="137" t="s">
        <v>119</v>
      </c>
      <c r="C18" s="150">
        <f t="shared" si="1"/>
        <v>240820</v>
      </c>
      <c r="D18" s="127">
        <v>115865</v>
      </c>
      <c r="E18" s="132">
        <v>124955</v>
      </c>
      <c r="G18" s="172"/>
      <c r="H18" s="143" t="s">
        <v>143</v>
      </c>
      <c r="I18" s="150">
        <f t="shared" si="2"/>
        <v>3828</v>
      </c>
      <c r="J18" s="156">
        <v>1820</v>
      </c>
      <c r="K18" s="157">
        <v>2008</v>
      </c>
    </row>
    <row r="19" spans="1:11" ht="13.5">
      <c r="A19" s="174"/>
      <c r="B19" s="137" t="s">
        <v>120</v>
      </c>
      <c r="C19" s="150">
        <f t="shared" si="1"/>
        <v>38659</v>
      </c>
      <c r="D19" s="127">
        <v>18066</v>
      </c>
      <c r="E19" s="132">
        <v>20593</v>
      </c>
      <c r="G19" s="172"/>
      <c r="H19" s="143" t="s">
        <v>144</v>
      </c>
      <c r="I19" s="150">
        <f t="shared" si="2"/>
        <v>1546</v>
      </c>
      <c r="J19" s="156">
        <v>732</v>
      </c>
      <c r="K19" s="157">
        <v>814</v>
      </c>
    </row>
    <row r="20" spans="1:11" ht="13.5">
      <c r="A20" s="174"/>
      <c r="B20" s="137" t="s">
        <v>121</v>
      </c>
      <c r="C20" s="150">
        <f t="shared" si="1"/>
        <v>48681</v>
      </c>
      <c r="D20" s="127">
        <v>22442</v>
      </c>
      <c r="E20" s="132">
        <v>26239</v>
      </c>
      <c r="G20" s="172"/>
      <c r="H20" s="143" t="s">
        <v>146</v>
      </c>
      <c r="I20" s="150">
        <f t="shared" si="2"/>
        <v>10026</v>
      </c>
      <c r="J20" s="156">
        <v>4711</v>
      </c>
      <c r="K20" s="157">
        <v>5315</v>
      </c>
    </row>
    <row r="21" spans="1:11" ht="13.5">
      <c r="A21" s="174"/>
      <c r="B21" s="137" t="s">
        <v>122</v>
      </c>
      <c r="C21" s="150">
        <f t="shared" si="1"/>
        <v>63185</v>
      </c>
      <c r="D21" s="127">
        <v>30133</v>
      </c>
      <c r="E21" s="132">
        <v>33052</v>
      </c>
      <c r="G21" s="172"/>
      <c r="H21" s="143" t="s">
        <v>147</v>
      </c>
      <c r="I21" s="150">
        <f t="shared" si="2"/>
        <v>12157</v>
      </c>
      <c r="J21" s="156">
        <v>5546</v>
      </c>
      <c r="K21" s="157">
        <v>6611</v>
      </c>
    </row>
    <row r="22" spans="1:11" ht="13.5">
      <c r="A22" s="174"/>
      <c r="B22" s="137" t="s">
        <v>123</v>
      </c>
      <c r="C22" s="150">
        <f t="shared" si="1"/>
        <v>42668</v>
      </c>
      <c r="D22" s="127">
        <v>21144</v>
      </c>
      <c r="E22" s="132">
        <v>21524</v>
      </c>
      <c r="G22" s="172"/>
      <c r="H22" s="143" t="s">
        <v>148</v>
      </c>
      <c r="I22" s="150">
        <f t="shared" si="2"/>
        <v>10109</v>
      </c>
      <c r="J22" s="156">
        <v>4762</v>
      </c>
      <c r="K22" s="157">
        <v>5347</v>
      </c>
    </row>
    <row r="23" spans="1:11" ht="13.5">
      <c r="A23" s="175"/>
      <c r="B23" s="161" t="s">
        <v>124</v>
      </c>
      <c r="C23" s="151">
        <f t="shared" si="1"/>
        <v>49052</v>
      </c>
      <c r="D23" s="128">
        <v>23844</v>
      </c>
      <c r="E23" s="133">
        <v>25208</v>
      </c>
      <c r="G23" s="172"/>
      <c r="H23" s="143" t="s">
        <v>149</v>
      </c>
      <c r="I23" s="150">
        <f t="shared" si="2"/>
        <v>20626</v>
      </c>
      <c r="J23" s="156">
        <v>9738</v>
      </c>
      <c r="K23" s="157">
        <v>10888</v>
      </c>
    </row>
    <row r="24" spans="1:11" ht="13.5">
      <c r="A24" s="169" t="s">
        <v>125</v>
      </c>
      <c r="B24" s="137" t="s">
        <v>126</v>
      </c>
      <c r="C24" s="150">
        <f t="shared" si="1"/>
        <v>13652</v>
      </c>
      <c r="D24" s="127">
        <v>6494</v>
      </c>
      <c r="E24" s="132">
        <v>7158</v>
      </c>
      <c r="G24" s="172"/>
      <c r="H24" s="143" t="s">
        <v>150</v>
      </c>
      <c r="I24" s="150">
        <f t="shared" si="2"/>
        <v>22340</v>
      </c>
      <c r="J24" s="156">
        <v>10515</v>
      </c>
      <c r="K24" s="157">
        <v>11825</v>
      </c>
    </row>
    <row r="25" spans="1:11" ht="13.5">
      <c r="A25" s="174"/>
      <c r="B25" s="137" t="s">
        <v>127</v>
      </c>
      <c r="C25" s="150">
        <f t="shared" si="1"/>
        <v>3753</v>
      </c>
      <c r="D25" s="127">
        <v>1713</v>
      </c>
      <c r="E25" s="132">
        <v>2040</v>
      </c>
      <c r="G25" s="172"/>
      <c r="H25" s="143" t="s">
        <v>151</v>
      </c>
      <c r="I25" s="150">
        <f t="shared" si="2"/>
        <v>6596</v>
      </c>
      <c r="J25" s="156">
        <v>3128</v>
      </c>
      <c r="K25" s="157">
        <v>3468</v>
      </c>
    </row>
    <row r="26" spans="1:11" ht="13.5">
      <c r="A26" s="174"/>
      <c r="B26" s="137" t="s">
        <v>128</v>
      </c>
      <c r="C26" s="150">
        <f t="shared" si="1"/>
        <v>3656</v>
      </c>
      <c r="D26" s="127">
        <v>1670</v>
      </c>
      <c r="E26" s="132">
        <v>1986</v>
      </c>
      <c r="G26" s="172"/>
      <c r="H26" s="143" t="s">
        <v>152</v>
      </c>
      <c r="I26" s="150">
        <f t="shared" si="2"/>
        <v>8563</v>
      </c>
      <c r="J26" s="156">
        <v>4035</v>
      </c>
      <c r="K26" s="157">
        <v>4528</v>
      </c>
    </row>
    <row r="27" spans="1:11" ht="13.5">
      <c r="A27" s="174"/>
      <c r="B27" s="137" t="s">
        <v>129</v>
      </c>
      <c r="C27" s="150">
        <f t="shared" si="1"/>
        <v>3311</v>
      </c>
      <c r="D27" s="127">
        <v>1538</v>
      </c>
      <c r="E27" s="132">
        <v>1773</v>
      </c>
      <c r="G27" s="172"/>
      <c r="H27" s="143" t="s">
        <v>153</v>
      </c>
      <c r="I27" s="150">
        <f t="shared" si="2"/>
        <v>3150</v>
      </c>
      <c r="J27" s="156">
        <v>1453</v>
      </c>
      <c r="K27" s="157">
        <v>1697</v>
      </c>
    </row>
    <row r="28" spans="1:11" ht="13.5">
      <c r="A28" s="174"/>
      <c r="B28" s="137" t="s">
        <v>130</v>
      </c>
      <c r="C28" s="150">
        <f t="shared" si="1"/>
        <v>2293</v>
      </c>
      <c r="D28" s="127">
        <v>1111</v>
      </c>
      <c r="E28" s="132">
        <v>1182</v>
      </c>
      <c r="G28" s="173"/>
      <c r="H28" s="144" t="s">
        <v>155</v>
      </c>
      <c r="I28" s="150">
        <f t="shared" si="2"/>
        <v>16348</v>
      </c>
      <c r="J28" s="158">
        <v>7551</v>
      </c>
      <c r="K28" s="159">
        <v>8797</v>
      </c>
    </row>
    <row r="29" spans="1:11" ht="13.5">
      <c r="A29" s="175"/>
      <c r="B29" s="161" t="s">
        <v>131</v>
      </c>
      <c r="C29" s="151">
        <f t="shared" si="1"/>
        <v>2417</v>
      </c>
      <c r="D29" s="128">
        <v>1153</v>
      </c>
      <c r="E29" s="133">
        <v>1264</v>
      </c>
      <c r="G29" s="166" t="s">
        <v>197</v>
      </c>
      <c r="H29" s="146"/>
      <c r="I29" s="148">
        <f>SUM(I30:I41)</f>
        <v>352383</v>
      </c>
      <c r="J29" s="152">
        <f>SUM(J30:J41)</f>
        <v>169935</v>
      </c>
      <c r="K29" s="153">
        <f>SUM(K30:K41)</f>
        <v>182448</v>
      </c>
    </row>
    <row r="30" spans="1:11" ht="13.5">
      <c r="A30" s="169" t="s">
        <v>132</v>
      </c>
      <c r="B30" s="137" t="s">
        <v>133</v>
      </c>
      <c r="C30" s="150">
        <f t="shared" si="1"/>
        <v>12834</v>
      </c>
      <c r="D30" s="127">
        <v>5862</v>
      </c>
      <c r="E30" s="132">
        <v>6972</v>
      </c>
      <c r="G30" s="167"/>
      <c r="H30" s="142" t="s">
        <v>119</v>
      </c>
      <c r="I30" s="149">
        <f>SUM(J30:K30)</f>
        <v>240820</v>
      </c>
      <c r="J30" s="154">
        <v>115865</v>
      </c>
      <c r="K30" s="155">
        <v>124955</v>
      </c>
    </row>
    <row r="31" spans="1:11" ht="13.5">
      <c r="A31" s="174"/>
      <c r="B31" s="137" t="s">
        <v>134</v>
      </c>
      <c r="C31" s="150">
        <f t="shared" si="1"/>
        <v>19145</v>
      </c>
      <c r="D31" s="127">
        <v>9034</v>
      </c>
      <c r="E31" s="132">
        <v>10111</v>
      </c>
      <c r="G31" s="167"/>
      <c r="H31" s="143" t="s">
        <v>164</v>
      </c>
      <c r="I31" s="150">
        <f>SUM(J31:K31)</f>
        <v>10097</v>
      </c>
      <c r="J31" s="156">
        <v>4826</v>
      </c>
      <c r="K31" s="157">
        <v>5271</v>
      </c>
    </row>
    <row r="32" spans="1:11" ht="13.5">
      <c r="A32" s="174"/>
      <c r="B32" s="137" t="s">
        <v>135</v>
      </c>
      <c r="C32" s="150">
        <f t="shared" si="1"/>
        <v>8390</v>
      </c>
      <c r="D32" s="127">
        <v>3998</v>
      </c>
      <c r="E32" s="132">
        <v>4392</v>
      </c>
      <c r="G32" s="167"/>
      <c r="H32" s="143" t="s">
        <v>171</v>
      </c>
      <c r="I32" s="150">
        <f aca="true" t="shared" si="3" ref="I32:I40">SUM(J32:K32)</f>
        <v>14164</v>
      </c>
      <c r="J32" s="156">
        <v>6870</v>
      </c>
      <c r="K32" s="157">
        <v>7294</v>
      </c>
    </row>
    <row r="33" spans="1:11" ht="13.5">
      <c r="A33" s="174"/>
      <c r="B33" s="137" t="s">
        <v>136</v>
      </c>
      <c r="C33" s="150">
        <f t="shared" si="1"/>
        <v>5008</v>
      </c>
      <c r="D33" s="127">
        <v>2385</v>
      </c>
      <c r="E33" s="132">
        <v>2623</v>
      </c>
      <c r="G33" s="167"/>
      <c r="H33" s="143" t="s">
        <v>182</v>
      </c>
      <c r="I33" s="150">
        <f t="shared" si="3"/>
        <v>12534</v>
      </c>
      <c r="J33" s="156">
        <v>5923</v>
      </c>
      <c r="K33" s="157">
        <v>6611</v>
      </c>
    </row>
    <row r="34" spans="1:11" ht="13.5">
      <c r="A34" s="174"/>
      <c r="B34" s="137" t="s">
        <v>137</v>
      </c>
      <c r="C34" s="150">
        <f t="shared" si="1"/>
        <v>2679</v>
      </c>
      <c r="D34" s="127">
        <v>1248</v>
      </c>
      <c r="E34" s="132">
        <v>1431</v>
      </c>
      <c r="G34" s="167"/>
      <c r="H34" s="143" t="s">
        <v>183</v>
      </c>
      <c r="I34" s="150">
        <f t="shared" si="3"/>
        <v>20531</v>
      </c>
      <c r="J34" s="156">
        <v>9789</v>
      </c>
      <c r="K34" s="157">
        <v>10742</v>
      </c>
    </row>
    <row r="35" spans="1:11" ht="13.5">
      <c r="A35" s="174"/>
      <c r="B35" s="137" t="s">
        <v>138</v>
      </c>
      <c r="C35" s="150">
        <f t="shared" si="1"/>
        <v>5150</v>
      </c>
      <c r="D35" s="127">
        <v>2417</v>
      </c>
      <c r="E35" s="132">
        <v>2733</v>
      </c>
      <c r="G35" s="167"/>
      <c r="H35" s="143" t="s">
        <v>184</v>
      </c>
      <c r="I35" s="150">
        <f t="shared" si="3"/>
        <v>6956</v>
      </c>
      <c r="J35" s="156">
        <v>3285</v>
      </c>
      <c r="K35" s="157">
        <v>3671</v>
      </c>
    </row>
    <row r="36" spans="1:11" ht="13.5">
      <c r="A36" s="174"/>
      <c r="B36" s="137" t="s">
        <v>139</v>
      </c>
      <c r="C36" s="150">
        <f t="shared" si="1"/>
        <v>4870</v>
      </c>
      <c r="D36" s="127">
        <v>2303</v>
      </c>
      <c r="E36" s="132">
        <v>2567</v>
      </c>
      <c r="G36" s="167"/>
      <c r="H36" s="143" t="s">
        <v>185</v>
      </c>
      <c r="I36" s="150">
        <f t="shared" si="3"/>
        <v>8891</v>
      </c>
      <c r="J36" s="156">
        <v>4187</v>
      </c>
      <c r="K36" s="157">
        <v>4704</v>
      </c>
    </row>
    <row r="37" spans="1:11" ht="13.5">
      <c r="A37" s="175"/>
      <c r="B37" s="161" t="s">
        <v>140</v>
      </c>
      <c r="C37" s="151">
        <f t="shared" si="1"/>
        <v>5687</v>
      </c>
      <c r="D37" s="128">
        <v>2824</v>
      </c>
      <c r="E37" s="133">
        <v>2863</v>
      </c>
      <c r="G37" s="167"/>
      <c r="H37" s="143" t="s">
        <v>186</v>
      </c>
      <c r="I37" s="150">
        <f t="shared" si="3"/>
        <v>5854</v>
      </c>
      <c r="J37" s="156">
        <v>2737</v>
      </c>
      <c r="K37" s="157">
        <v>3117</v>
      </c>
    </row>
    <row r="38" spans="1:11" ht="13.5">
      <c r="A38" s="169" t="s">
        <v>141</v>
      </c>
      <c r="B38" s="137" t="s">
        <v>142</v>
      </c>
      <c r="C38" s="150">
        <f t="shared" si="1"/>
        <v>12090</v>
      </c>
      <c r="D38" s="127">
        <v>5569</v>
      </c>
      <c r="E38" s="132">
        <v>6521</v>
      </c>
      <c r="G38" s="167"/>
      <c r="H38" s="143" t="s">
        <v>187</v>
      </c>
      <c r="I38" s="150">
        <f t="shared" si="3"/>
        <v>15786</v>
      </c>
      <c r="J38" s="156">
        <v>8366</v>
      </c>
      <c r="K38" s="157">
        <v>7420</v>
      </c>
    </row>
    <row r="39" spans="1:11" ht="13.5">
      <c r="A39" s="174"/>
      <c r="B39" s="137" t="s">
        <v>143</v>
      </c>
      <c r="C39" s="150">
        <f t="shared" si="1"/>
        <v>3828</v>
      </c>
      <c r="D39" s="127">
        <v>1820</v>
      </c>
      <c r="E39" s="132">
        <v>2008</v>
      </c>
      <c r="G39" s="167"/>
      <c r="H39" s="143" t="s">
        <v>188</v>
      </c>
      <c r="I39" s="150">
        <f t="shared" si="3"/>
        <v>7102</v>
      </c>
      <c r="J39" s="156">
        <v>3427</v>
      </c>
      <c r="K39" s="157">
        <v>3675</v>
      </c>
    </row>
    <row r="40" spans="1:11" ht="13.5">
      <c r="A40" s="175"/>
      <c r="B40" s="161" t="s">
        <v>144</v>
      </c>
      <c r="C40" s="151">
        <f t="shared" si="1"/>
        <v>1546</v>
      </c>
      <c r="D40" s="128">
        <v>732</v>
      </c>
      <c r="E40" s="133">
        <v>814</v>
      </c>
      <c r="G40" s="167"/>
      <c r="H40" s="143" t="s">
        <v>189</v>
      </c>
      <c r="I40" s="150">
        <f t="shared" si="3"/>
        <v>6465</v>
      </c>
      <c r="J40" s="156">
        <v>3136</v>
      </c>
      <c r="K40" s="157">
        <v>3329</v>
      </c>
    </row>
    <row r="41" spans="1:11" ht="13.5">
      <c r="A41" s="169" t="s">
        <v>145</v>
      </c>
      <c r="B41" s="137" t="s">
        <v>146</v>
      </c>
      <c r="C41" s="150">
        <f t="shared" si="1"/>
        <v>10026</v>
      </c>
      <c r="D41" s="127">
        <v>4711</v>
      </c>
      <c r="E41" s="132">
        <v>5315</v>
      </c>
      <c r="G41" s="168"/>
      <c r="H41" s="144" t="s">
        <v>190</v>
      </c>
      <c r="I41" s="162">
        <f>SUM(J41:K41)</f>
        <v>3183</v>
      </c>
      <c r="J41" s="158">
        <v>1524</v>
      </c>
      <c r="K41" s="159">
        <v>1659</v>
      </c>
    </row>
    <row r="42" spans="1:11" ht="13.5">
      <c r="A42" s="174"/>
      <c r="B42" s="137" t="s">
        <v>147</v>
      </c>
      <c r="C42" s="150">
        <f t="shared" si="1"/>
        <v>12157</v>
      </c>
      <c r="D42" s="127">
        <v>5546</v>
      </c>
      <c r="E42" s="132">
        <v>6611</v>
      </c>
      <c r="G42" s="166" t="s">
        <v>198</v>
      </c>
      <c r="H42" s="146"/>
      <c r="I42" s="148">
        <f>SUM(I43:I56)</f>
        <v>155590</v>
      </c>
      <c r="J42" s="152">
        <f>SUM(J43:J56)</f>
        <v>72686</v>
      </c>
      <c r="K42" s="153">
        <f>SUM(K43:K56)</f>
        <v>82904</v>
      </c>
    </row>
    <row r="43" spans="1:11" ht="13.5">
      <c r="A43" s="174"/>
      <c r="B43" s="137" t="s">
        <v>148</v>
      </c>
      <c r="C43" s="150">
        <f t="shared" si="1"/>
        <v>10109</v>
      </c>
      <c r="D43" s="127">
        <v>4762</v>
      </c>
      <c r="E43" s="132">
        <v>5347</v>
      </c>
      <c r="G43" s="167"/>
      <c r="H43" s="142" t="s">
        <v>121</v>
      </c>
      <c r="I43" s="149">
        <f>SUM(J43:K43)</f>
        <v>48681</v>
      </c>
      <c r="J43" s="154">
        <v>22442</v>
      </c>
      <c r="K43" s="155">
        <v>26239</v>
      </c>
    </row>
    <row r="44" spans="1:11" ht="13.5">
      <c r="A44" s="174"/>
      <c r="B44" s="137" t="s">
        <v>149</v>
      </c>
      <c r="C44" s="150">
        <f t="shared" si="1"/>
        <v>20626</v>
      </c>
      <c r="D44" s="127">
        <v>9738</v>
      </c>
      <c r="E44" s="132">
        <v>10888</v>
      </c>
      <c r="G44" s="167"/>
      <c r="H44" s="143" t="s">
        <v>133</v>
      </c>
      <c r="I44" s="150">
        <f>SUM(J44:K44)</f>
        <v>12834</v>
      </c>
      <c r="J44" s="156">
        <v>5862</v>
      </c>
      <c r="K44" s="157">
        <v>6972</v>
      </c>
    </row>
    <row r="45" spans="1:11" ht="13.5">
      <c r="A45" s="174"/>
      <c r="B45" s="137" t="s">
        <v>150</v>
      </c>
      <c r="C45" s="150">
        <f t="shared" si="1"/>
        <v>22340</v>
      </c>
      <c r="D45" s="127">
        <v>10515</v>
      </c>
      <c r="E45" s="132">
        <v>11825</v>
      </c>
      <c r="G45" s="167"/>
      <c r="H45" s="143" t="s">
        <v>134</v>
      </c>
      <c r="I45" s="150">
        <f aca="true" t="shared" si="4" ref="I45:I56">SUM(J45:K45)</f>
        <v>19145</v>
      </c>
      <c r="J45" s="156">
        <v>9034</v>
      </c>
      <c r="K45" s="157">
        <v>10111</v>
      </c>
    </row>
    <row r="46" spans="1:11" ht="13.5">
      <c r="A46" s="174"/>
      <c r="B46" s="137" t="s">
        <v>151</v>
      </c>
      <c r="C46" s="150">
        <f t="shared" si="1"/>
        <v>6596</v>
      </c>
      <c r="D46" s="127">
        <v>3128</v>
      </c>
      <c r="E46" s="132">
        <v>3468</v>
      </c>
      <c r="G46" s="167"/>
      <c r="H46" s="143" t="s">
        <v>135</v>
      </c>
      <c r="I46" s="150">
        <f t="shared" si="4"/>
        <v>8390</v>
      </c>
      <c r="J46" s="156">
        <v>3998</v>
      </c>
      <c r="K46" s="157">
        <v>4392</v>
      </c>
    </row>
    <row r="47" spans="1:11" ht="13.5">
      <c r="A47" s="174"/>
      <c r="B47" s="137" t="s">
        <v>152</v>
      </c>
      <c r="C47" s="150">
        <f t="shared" si="1"/>
        <v>8563</v>
      </c>
      <c r="D47" s="127">
        <v>4035</v>
      </c>
      <c r="E47" s="132">
        <v>4528</v>
      </c>
      <c r="G47" s="167"/>
      <c r="H47" s="143" t="s">
        <v>136</v>
      </c>
      <c r="I47" s="150">
        <f t="shared" si="4"/>
        <v>5008</v>
      </c>
      <c r="J47" s="156">
        <v>2385</v>
      </c>
      <c r="K47" s="157">
        <v>2623</v>
      </c>
    </row>
    <row r="48" spans="1:11" ht="13.5">
      <c r="A48" s="175"/>
      <c r="B48" s="161" t="s">
        <v>153</v>
      </c>
      <c r="C48" s="151">
        <f t="shared" si="1"/>
        <v>3150</v>
      </c>
      <c r="D48" s="128">
        <v>1453</v>
      </c>
      <c r="E48" s="133">
        <v>1697</v>
      </c>
      <c r="G48" s="167"/>
      <c r="H48" s="143" t="s">
        <v>137</v>
      </c>
      <c r="I48" s="150">
        <f t="shared" si="4"/>
        <v>2679</v>
      </c>
      <c r="J48" s="156">
        <v>1248</v>
      </c>
      <c r="K48" s="157">
        <v>1431</v>
      </c>
    </row>
    <row r="49" spans="1:11" ht="13.5">
      <c r="A49" s="169" t="s">
        <v>154</v>
      </c>
      <c r="B49" s="137" t="s">
        <v>155</v>
      </c>
      <c r="C49" s="150">
        <f t="shared" si="1"/>
        <v>16348</v>
      </c>
      <c r="D49" s="127">
        <v>7551</v>
      </c>
      <c r="E49" s="132">
        <v>8797</v>
      </c>
      <c r="G49" s="167"/>
      <c r="H49" s="143" t="s">
        <v>138</v>
      </c>
      <c r="I49" s="150">
        <f t="shared" si="4"/>
        <v>5150</v>
      </c>
      <c r="J49" s="156">
        <v>2417</v>
      </c>
      <c r="K49" s="157">
        <v>2733</v>
      </c>
    </row>
    <row r="50" spans="1:11" ht="13.5">
      <c r="A50" s="176"/>
      <c r="B50" s="137" t="s">
        <v>156</v>
      </c>
      <c r="C50" s="150">
        <f t="shared" si="1"/>
        <v>10611</v>
      </c>
      <c r="D50" s="127">
        <v>4834</v>
      </c>
      <c r="E50" s="132">
        <v>5777</v>
      </c>
      <c r="G50" s="167"/>
      <c r="H50" s="143" t="s">
        <v>139</v>
      </c>
      <c r="I50" s="150">
        <f t="shared" si="4"/>
        <v>4870</v>
      </c>
      <c r="J50" s="156">
        <v>2303</v>
      </c>
      <c r="K50" s="157">
        <v>2567</v>
      </c>
    </row>
    <row r="51" spans="1:11" ht="13.5">
      <c r="A51" s="176"/>
      <c r="B51" s="137" t="s">
        <v>157</v>
      </c>
      <c r="C51" s="150">
        <f t="shared" si="1"/>
        <v>10450</v>
      </c>
      <c r="D51" s="127">
        <v>4911</v>
      </c>
      <c r="E51" s="132">
        <v>5539</v>
      </c>
      <c r="G51" s="167"/>
      <c r="H51" s="143" t="s">
        <v>140</v>
      </c>
      <c r="I51" s="150">
        <f t="shared" si="4"/>
        <v>5687</v>
      </c>
      <c r="J51" s="156">
        <v>2824</v>
      </c>
      <c r="K51" s="157">
        <v>2863</v>
      </c>
    </row>
    <row r="52" spans="1:11" ht="13.5">
      <c r="A52" s="176"/>
      <c r="B52" s="137" t="s">
        <v>158</v>
      </c>
      <c r="C52" s="150">
        <f t="shared" si="1"/>
        <v>15357</v>
      </c>
      <c r="D52" s="127">
        <v>7193</v>
      </c>
      <c r="E52" s="132">
        <v>8164</v>
      </c>
      <c r="G52" s="167"/>
      <c r="H52" s="143" t="s">
        <v>156</v>
      </c>
      <c r="I52" s="150">
        <f t="shared" si="4"/>
        <v>10611</v>
      </c>
      <c r="J52" s="156">
        <v>4834</v>
      </c>
      <c r="K52" s="157">
        <v>5777</v>
      </c>
    </row>
    <row r="53" spans="1:11" ht="13.5">
      <c r="A53" s="176"/>
      <c r="B53" s="137" t="s">
        <v>159</v>
      </c>
      <c r="C53" s="150">
        <f t="shared" si="1"/>
        <v>2729</v>
      </c>
      <c r="D53" s="127">
        <v>1306</v>
      </c>
      <c r="E53" s="132">
        <v>1423</v>
      </c>
      <c r="G53" s="167"/>
      <c r="H53" s="143" t="s">
        <v>157</v>
      </c>
      <c r="I53" s="150">
        <f t="shared" si="4"/>
        <v>10450</v>
      </c>
      <c r="J53" s="156">
        <v>4911</v>
      </c>
      <c r="K53" s="157">
        <v>5539</v>
      </c>
    </row>
    <row r="54" spans="1:11" ht="13.5">
      <c r="A54" s="177"/>
      <c r="B54" s="161" t="s">
        <v>160</v>
      </c>
      <c r="C54" s="151">
        <f t="shared" si="1"/>
        <v>3999</v>
      </c>
      <c r="D54" s="128">
        <v>1929</v>
      </c>
      <c r="E54" s="133">
        <v>2070</v>
      </c>
      <c r="G54" s="167"/>
      <c r="H54" s="143" t="s">
        <v>158</v>
      </c>
      <c r="I54" s="150">
        <f t="shared" si="4"/>
        <v>15357</v>
      </c>
      <c r="J54" s="156">
        <v>7193</v>
      </c>
      <c r="K54" s="157">
        <v>8164</v>
      </c>
    </row>
    <row r="55" spans="1:11" ht="13.5">
      <c r="A55" s="169" t="s">
        <v>161</v>
      </c>
      <c r="B55" s="121" t="s">
        <v>162</v>
      </c>
      <c r="C55" s="150">
        <f t="shared" si="1"/>
        <v>15626</v>
      </c>
      <c r="D55" s="127">
        <v>7334</v>
      </c>
      <c r="E55" s="132">
        <v>8292</v>
      </c>
      <c r="G55" s="167"/>
      <c r="H55" s="143" t="s">
        <v>159</v>
      </c>
      <c r="I55" s="150">
        <f t="shared" si="4"/>
        <v>2729</v>
      </c>
      <c r="J55" s="156">
        <v>1306</v>
      </c>
      <c r="K55" s="157">
        <v>1423</v>
      </c>
    </row>
    <row r="56" spans="1:11" ht="13.5">
      <c r="A56" s="176"/>
      <c r="B56" s="137" t="s">
        <v>163</v>
      </c>
      <c r="C56" s="150">
        <f t="shared" si="1"/>
        <v>10147</v>
      </c>
      <c r="D56" s="127">
        <v>4840</v>
      </c>
      <c r="E56" s="132">
        <v>5307</v>
      </c>
      <c r="G56" s="168"/>
      <c r="H56" s="144" t="s">
        <v>160</v>
      </c>
      <c r="I56" s="162">
        <f t="shared" si="4"/>
        <v>3999</v>
      </c>
      <c r="J56" s="158">
        <v>1929</v>
      </c>
      <c r="K56" s="159">
        <v>2070</v>
      </c>
    </row>
    <row r="57" spans="1:11" ht="13.5">
      <c r="A57" s="176"/>
      <c r="B57" s="137" t="s">
        <v>164</v>
      </c>
      <c r="C57" s="150">
        <f t="shared" si="1"/>
        <v>10097</v>
      </c>
      <c r="D57" s="127">
        <v>4826</v>
      </c>
      <c r="E57" s="132">
        <v>5271</v>
      </c>
      <c r="G57" s="166" t="s">
        <v>199</v>
      </c>
      <c r="H57" s="146"/>
      <c r="I57" s="148">
        <f>SUM(I58:I68)</f>
        <v>193799</v>
      </c>
      <c r="J57" s="152">
        <f>SUM(J58:J68)</f>
        <v>94409</v>
      </c>
      <c r="K57" s="153">
        <f>SUM(K58:K68)</f>
        <v>99390</v>
      </c>
    </row>
    <row r="58" spans="1:11" ht="13.5">
      <c r="A58" s="176"/>
      <c r="B58" s="137" t="s">
        <v>165</v>
      </c>
      <c r="C58" s="150">
        <f t="shared" si="1"/>
        <v>5828</v>
      </c>
      <c r="D58" s="127">
        <v>2789</v>
      </c>
      <c r="E58" s="132">
        <v>3039</v>
      </c>
      <c r="G58" s="167"/>
      <c r="H58" s="142" t="s">
        <v>122</v>
      </c>
      <c r="I58" s="149">
        <f>SUM(J58:K58)</f>
        <v>63185</v>
      </c>
      <c r="J58" s="154">
        <v>30133</v>
      </c>
      <c r="K58" s="155">
        <v>33052</v>
      </c>
    </row>
    <row r="59" spans="1:11" ht="13.5">
      <c r="A59" s="176"/>
      <c r="B59" s="137" t="s">
        <v>166</v>
      </c>
      <c r="C59" s="150">
        <f t="shared" si="1"/>
        <v>10431</v>
      </c>
      <c r="D59" s="127">
        <v>4995</v>
      </c>
      <c r="E59" s="132">
        <v>5436</v>
      </c>
      <c r="G59" s="167"/>
      <c r="H59" s="143" t="s">
        <v>123</v>
      </c>
      <c r="I59" s="150">
        <f>SUM(J59:K59)</f>
        <v>42668</v>
      </c>
      <c r="J59" s="156">
        <v>21144</v>
      </c>
      <c r="K59" s="157">
        <v>21524</v>
      </c>
    </row>
    <row r="60" spans="1:11" ht="13.5">
      <c r="A60" s="176"/>
      <c r="B60" s="137" t="s">
        <v>167</v>
      </c>
      <c r="C60" s="150">
        <f t="shared" si="1"/>
        <v>5300</v>
      </c>
      <c r="D60" s="127">
        <v>2604</v>
      </c>
      <c r="E60" s="132">
        <v>2696</v>
      </c>
      <c r="G60" s="167"/>
      <c r="H60" s="143" t="s">
        <v>162</v>
      </c>
      <c r="I60" s="150">
        <f aca="true" t="shared" si="5" ref="I60:I68">SUM(J60:K60)</f>
        <v>15626</v>
      </c>
      <c r="J60" s="156">
        <v>7334</v>
      </c>
      <c r="K60" s="157">
        <v>8292</v>
      </c>
    </row>
    <row r="61" spans="1:11" ht="13.5">
      <c r="A61" s="170"/>
      <c r="B61" s="137" t="s">
        <v>168</v>
      </c>
      <c r="C61" s="150">
        <f t="shared" si="1"/>
        <v>9812</v>
      </c>
      <c r="D61" s="127">
        <v>4674</v>
      </c>
      <c r="E61" s="132">
        <v>5138</v>
      </c>
      <c r="G61" s="167"/>
      <c r="H61" s="143" t="s">
        <v>163</v>
      </c>
      <c r="I61" s="150">
        <f t="shared" si="5"/>
        <v>10147</v>
      </c>
      <c r="J61" s="156">
        <v>4840</v>
      </c>
      <c r="K61" s="157">
        <v>5307</v>
      </c>
    </row>
    <row r="62" spans="1:11" ht="13.5">
      <c r="A62" s="170"/>
      <c r="B62" s="137" t="s">
        <v>169</v>
      </c>
      <c r="C62" s="150">
        <f t="shared" si="1"/>
        <v>10294</v>
      </c>
      <c r="D62" s="127">
        <v>4921</v>
      </c>
      <c r="E62" s="132">
        <v>5373</v>
      </c>
      <c r="G62" s="167"/>
      <c r="H62" s="143" t="s">
        <v>165</v>
      </c>
      <c r="I62" s="150">
        <f t="shared" si="5"/>
        <v>5828</v>
      </c>
      <c r="J62" s="156">
        <v>2789</v>
      </c>
      <c r="K62" s="157">
        <v>3039</v>
      </c>
    </row>
    <row r="63" spans="1:11" ht="13.5">
      <c r="A63" s="170"/>
      <c r="B63" s="137" t="s">
        <v>170</v>
      </c>
      <c r="C63" s="150">
        <f t="shared" si="1"/>
        <v>8389</v>
      </c>
      <c r="D63" s="127">
        <v>4058</v>
      </c>
      <c r="E63" s="132">
        <v>4331</v>
      </c>
      <c r="G63" s="167"/>
      <c r="H63" s="143" t="s">
        <v>166</v>
      </c>
      <c r="I63" s="150">
        <f t="shared" si="5"/>
        <v>10431</v>
      </c>
      <c r="J63" s="156">
        <v>4995</v>
      </c>
      <c r="K63" s="157">
        <v>5436</v>
      </c>
    </row>
    <row r="64" spans="1:11" ht="13.5">
      <c r="A64" s="170"/>
      <c r="B64" s="137" t="s">
        <v>171</v>
      </c>
      <c r="C64" s="150">
        <f t="shared" si="1"/>
        <v>14164</v>
      </c>
      <c r="D64" s="127">
        <v>6870</v>
      </c>
      <c r="E64" s="132">
        <v>7294</v>
      </c>
      <c r="G64" s="167"/>
      <c r="H64" s="143" t="s">
        <v>167</v>
      </c>
      <c r="I64" s="150">
        <f t="shared" si="5"/>
        <v>5300</v>
      </c>
      <c r="J64" s="156">
        <v>2604</v>
      </c>
      <c r="K64" s="157">
        <v>2696</v>
      </c>
    </row>
    <row r="65" spans="1:11" ht="13.5">
      <c r="A65" s="171"/>
      <c r="B65" s="161" t="s">
        <v>172</v>
      </c>
      <c r="C65" s="151">
        <f t="shared" si="1"/>
        <v>12119</v>
      </c>
      <c r="D65" s="128">
        <v>6917</v>
      </c>
      <c r="E65" s="133">
        <v>5202</v>
      </c>
      <c r="G65" s="167"/>
      <c r="H65" s="143" t="s">
        <v>168</v>
      </c>
      <c r="I65" s="150">
        <f t="shared" si="5"/>
        <v>9812</v>
      </c>
      <c r="J65" s="156">
        <v>4674</v>
      </c>
      <c r="K65" s="157">
        <v>5138</v>
      </c>
    </row>
    <row r="66" spans="1:11" ht="13.5">
      <c r="A66" s="178" t="s">
        <v>173</v>
      </c>
      <c r="B66" s="137" t="s">
        <v>174</v>
      </c>
      <c r="C66" s="150">
        <f t="shared" si="1"/>
        <v>5341</v>
      </c>
      <c r="D66" s="127">
        <v>2512</v>
      </c>
      <c r="E66" s="132">
        <v>2829</v>
      </c>
      <c r="G66" s="167"/>
      <c r="H66" s="143" t="s">
        <v>169</v>
      </c>
      <c r="I66" s="150">
        <f t="shared" si="5"/>
        <v>10294</v>
      </c>
      <c r="J66" s="156">
        <v>4921</v>
      </c>
      <c r="K66" s="157">
        <v>5373</v>
      </c>
    </row>
    <row r="67" spans="1:11" ht="13.5">
      <c r="A67" s="179"/>
      <c r="B67" s="137" t="s">
        <v>175</v>
      </c>
      <c r="C67" s="150">
        <f t="shared" si="1"/>
        <v>8729</v>
      </c>
      <c r="D67" s="127">
        <v>4002</v>
      </c>
      <c r="E67" s="132">
        <v>4727</v>
      </c>
      <c r="G67" s="167"/>
      <c r="H67" s="143" t="s">
        <v>170</v>
      </c>
      <c r="I67" s="150">
        <f t="shared" si="5"/>
        <v>8389</v>
      </c>
      <c r="J67" s="156">
        <v>4058</v>
      </c>
      <c r="K67" s="157">
        <v>4331</v>
      </c>
    </row>
    <row r="68" spans="1:11" ht="13.5">
      <c r="A68" s="179"/>
      <c r="B68" s="137" t="s">
        <v>176</v>
      </c>
      <c r="C68" s="150">
        <f t="shared" si="1"/>
        <v>6127</v>
      </c>
      <c r="D68" s="127">
        <v>3010</v>
      </c>
      <c r="E68" s="132">
        <v>3117</v>
      </c>
      <c r="G68" s="168"/>
      <c r="H68" s="144" t="s">
        <v>172</v>
      </c>
      <c r="I68" s="150">
        <f t="shared" si="5"/>
        <v>12119</v>
      </c>
      <c r="J68" s="158">
        <v>6917</v>
      </c>
      <c r="K68" s="159">
        <v>5202</v>
      </c>
    </row>
    <row r="69" spans="1:11" ht="13.5">
      <c r="A69" s="179"/>
      <c r="B69" s="137" t="s">
        <v>177</v>
      </c>
      <c r="C69" s="150">
        <f t="shared" si="1"/>
        <v>7747</v>
      </c>
      <c r="D69" s="127">
        <v>4026</v>
      </c>
      <c r="E69" s="132">
        <v>3721</v>
      </c>
      <c r="G69" s="166" t="s">
        <v>200</v>
      </c>
      <c r="H69" s="146"/>
      <c r="I69" s="148">
        <f>SUM(I70:I77)</f>
        <v>84943</v>
      </c>
      <c r="J69" s="152">
        <f>SUM(J70:J77)</f>
        <v>41243</v>
      </c>
      <c r="K69" s="153">
        <f>SUM(K70:K77)</f>
        <v>43700</v>
      </c>
    </row>
    <row r="70" spans="1:11" ht="13.5">
      <c r="A70" s="179"/>
      <c r="B70" s="137" t="s">
        <v>178</v>
      </c>
      <c r="C70" s="150">
        <f t="shared" si="1"/>
        <v>2630</v>
      </c>
      <c r="D70" s="127">
        <v>1264</v>
      </c>
      <c r="E70" s="132">
        <v>1366</v>
      </c>
      <c r="G70" s="167"/>
      <c r="H70" s="142" t="s">
        <v>124</v>
      </c>
      <c r="I70" s="149">
        <f>SUM(J70:K70)</f>
        <v>49052</v>
      </c>
      <c r="J70" s="154">
        <v>23844</v>
      </c>
      <c r="K70" s="155">
        <v>25208</v>
      </c>
    </row>
    <row r="71" spans="1:11" ht="13.5">
      <c r="A71" s="179"/>
      <c r="B71" s="137" t="s">
        <v>179</v>
      </c>
      <c r="C71" s="150">
        <f t="shared" si="1"/>
        <v>2832</v>
      </c>
      <c r="D71" s="127">
        <v>1413</v>
      </c>
      <c r="E71" s="132">
        <v>1419</v>
      </c>
      <c r="G71" s="167"/>
      <c r="H71" s="143" t="s">
        <v>174</v>
      </c>
      <c r="I71" s="150">
        <f>SUM(J71:K71)</f>
        <v>5341</v>
      </c>
      <c r="J71" s="156">
        <v>2512</v>
      </c>
      <c r="K71" s="157">
        <v>2829</v>
      </c>
    </row>
    <row r="72" spans="1:11" ht="13.5">
      <c r="A72" s="180"/>
      <c r="B72" s="161" t="s">
        <v>180</v>
      </c>
      <c r="C72" s="151">
        <f aca="true" t="shared" si="6" ref="C72:C81">SUM(D72:E72)</f>
        <v>2485</v>
      </c>
      <c r="D72" s="128">
        <v>1172</v>
      </c>
      <c r="E72" s="133">
        <v>1313</v>
      </c>
      <c r="G72" s="167"/>
      <c r="H72" s="143" t="s">
        <v>175</v>
      </c>
      <c r="I72" s="150">
        <f aca="true" t="shared" si="7" ref="I72:I77">SUM(J72:K72)</f>
        <v>8729</v>
      </c>
      <c r="J72" s="156">
        <v>4002</v>
      </c>
      <c r="K72" s="157">
        <v>4727</v>
      </c>
    </row>
    <row r="73" spans="1:11" ht="13.5">
      <c r="A73" s="169" t="s">
        <v>181</v>
      </c>
      <c r="B73" s="137" t="s">
        <v>182</v>
      </c>
      <c r="C73" s="150">
        <f t="shared" si="6"/>
        <v>12534</v>
      </c>
      <c r="D73" s="127">
        <v>5923</v>
      </c>
      <c r="E73" s="132">
        <v>6611</v>
      </c>
      <c r="G73" s="167"/>
      <c r="H73" s="143" t="s">
        <v>176</v>
      </c>
      <c r="I73" s="150">
        <f t="shared" si="7"/>
        <v>6127</v>
      </c>
      <c r="J73" s="156">
        <v>3010</v>
      </c>
      <c r="K73" s="157">
        <v>3117</v>
      </c>
    </row>
    <row r="74" spans="1:11" ht="13.5">
      <c r="A74" s="170"/>
      <c r="B74" s="137" t="s">
        <v>183</v>
      </c>
      <c r="C74" s="150">
        <f t="shared" si="6"/>
        <v>20531</v>
      </c>
      <c r="D74" s="127">
        <v>9789</v>
      </c>
      <c r="E74" s="132">
        <v>10742</v>
      </c>
      <c r="G74" s="167"/>
      <c r="H74" s="143" t="s">
        <v>177</v>
      </c>
      <c r="I74" s="150">
        <f t="shared" si="7"/>
        <v>7747</v>
      </c>
      <c r="J74" s="156">
        <v>4026</v>
      </c>
      <c r="K74" s="157">
        <v>3721</v>
      </c>
    </row>
    <row r="75" spans="1:11" ht="13.5">
      <c r="A75" s="170"/>
      <c r="B75" s="137" t="s">
        <v>184</v>
      </c>
      <c r="C75" s="150">
        <f t="shared" si="6"/>
        <v>6956</v>
      </c>
      <c r="D75" s="127">
        <v>3285</v>
      </c>
      <c r="E75" s="132">
        <v>3671</v>
      </c>
      <c r="G75" s="167"/>
      <c r="H75" s="143" t="s">
        <v>178</v>
      </c>
      <c r="I75" s="150">
        <f t="shared" si="7"/>
        <v>2630</v>
      </c>
      <c r="J75" s="156">
        <v>1264</v>
      </c>
      <c r="K75" s="157">
        <v>1366</v>
      </c>
    </row>
    <row r="76" spans="1:11" ht="13.5">
      <c r="A76" s="170"/>
      <c r="B76" s="137" t="s">
        <v>185</v>
      </c>
      <c r="C76" s="150">
        <f t="shared" si="6"/>
        <v>8891</v>
      </c>
      <c r="D76" s="127">
        <v>4187</v>
      </c>
      <c r="E76" s="132">
        <v>4704</v>
      </c>
      <c r="G76" s="167"/>
      <c r="H76" s="143" t="s">
        <v>179</v>
      </c>
      <c r="I76" s="150">
        <f t="shared" si="7"/>
        <v>2832</v>
      </c>
      <c r="J76" s="156">
        <v>1413</v>
      </c>
      <c r="K76" s="157">
        <v>1419</v>
      </c>
    </row>
    <row r="77" spans="1:11" ht="13.5">
      <c r="A77" s="170"/>
      <c r="B77" s="137" t="s">
        <v>186</v>
      </c>
      <c r="C77" s="150">
        <f t="shared" si="6"/>
        <v>5854</v>
      </c>
      <c r="D77" s="127">
        <v>2737</v>
      </c>
      <c r="E77" s="132">
        <v>3117</v>
      </c>
      <c r="G77" s="168"/>
      <c r="H77" s="144" t="s">
        <v>180</v>
      </c>
      <c r="I77" s="162">
        <f t="shared" si="7"/>
        <v>2485</v>
      </c>
      <c r="J77" s="158">
        <v>1172</v>
      </c>
      <c r="K77" s="159">
        <v>1313</v>
      </c>
    </row>
    <row r="78" spans="1:5" ht="13.5">
      <c r="A78" s="170"/>
      <c r="B78" s="137" t="s">
        <v>187</v>
      </c>
      <c r="C78" s="150">
        <f t="shared" si="6"/>
        <v>15786</v>
      </c>
      <c r="D78" s="127">
        <v>8366</v>
      </c>
      <c r="E78" s="132">
        <v>7420</v>
      </c>
    </row>
    <row r="79" spans="1:5" ht="13.5">
      <c r="A79" s="170"/>
      <c r="B79" s="137" t="s">
        <v>188</v>
      </c>
      <c r="C79" s="150">
        <f t="shared" si="6"/>
        <v>7102</v>
      </c>
      <c r="D79" s="127">
        <v>3427</v>
      </c>
      <c r="E79" s="132">
        <v>3675</v>
      </c>
    </row>
    <row r="80" spans="1:7" ht="13.5">
      <c r="A80" s="170"/>
      <c r="B80" s="137" t="s">
        <v>189</v>
      </c>
      <c r="C80" s="150">
        <f t="shared" si="6"/>
        <v>6465</v>
      </c>
      <c r="D80" s="127">
        <v>3136</v>
      </c>
      <c r="E80" s="132">
        <v>3329</v>
      </c>
      <c r="G80" s="111" t="s">
        <v>192</v>
      </c>
    </row>
    <row r="81" spans="1:5" ht="13.5">
      <c r="A81" s="171"/>
      <c r="B81" s="124" t="s">
        <v>190</v>
      </c>
      <c r="C81" s="151">
        <f t="shared" si="6"/>
        <v>3183</v>
      </c>
      <c r="D81" s="128">
        <v>1524</v>
      </c>
      <c r="E81" s="133">
        <v>1659</v>
      </c>
    </row>
    <row r="82" ht="13.5" customHeight="1"/>
    <row r="83" ht="13.5">
      <c r="A83" s="111" t="s">
        <v>192</v>
      </c>
    </row>
  </sheetData>
  <mergeCells count="16">
    <mergeCell ref="G6:G13"/>
    <mergeCell ref="A8:A15"/>
    <mergeCell ref="G29:G41"/>
    <mergeCell ref="G42:G56"/>
    <mergeCell ref="A30:A37"/>
    <mergeCell ref="A38:A40"/>
    <mergeCell ref="G57:G68"/>
    <mergeCell ref="G69:G77"/>
    <mergeCell ref="A73:A81"/>
    <mergeCell ref="G14:G28"/>
    <mergeCell ref="A41:A48"/>
    <mergeCell ref="A49:A54"/>
    <mergeCell ref="A55:A65"/>
    <mergeCell ref="A66:A72"/>
    <mergeCell ref="A16:A23"/>
    <mergeCell ref="A24:A29"/>
  </mergeCells>
  <printOptions/>
  <pageMargins left="0.75" right="0.75" top="0.81" bottom="1" header="0.512" footer="0.512"/>
  <pageSetup horizontalDpi="600" verticalDpi="600" orientation="portrait" paperSize="12" scale="87" r:id="rId2"/>
  <ignoredErrors>
    <ignoredError sqref="I6 I14 I29 I42 I57 I6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U22" sqref="U22"/>
    </sheetView>
  </sheetViews>
  <sheetFormatPr defaultColWidth="9.00390625" defaultRowHeight="13.5"/>
  <cols>
    <col min="1" max="1" width="7.125" style="0" customWidth="1"/>
    <col min="3" max="3" width="8.75390625" style="0" customWidth="1"/>
    <col min="5" max="5" width="6.75390625" style="0" customWidth="1"/>
    <col min="10" max="15" width="9.125" style="0" bestFit="1" customWidth="1"/>
    <col min="16" max="16" width="9.125" style="80" bestFit="1" customWidth="1"/>
    <col min="17" max="17" width="9.125" style="103" bestFit="1" customWidth="1"/>
    <col min="18" max="21" width="9.125" style="0" bestFit="1" customWidth="1"/>
  </cols>
  <sheetData>
    <row r="1" ht="13.5">
      <c r="A1" t="s">
        <v>0</v>
      </c>
    </row>
    <row r="2" ht="14.25" thickBot="1"/>
    <row r="3" spans="1:21" ht="16.5" customHeight="1">
      <c r="A3" s="225" t="s">
        <v>1</v>
      </c>
      <c r="B3" s="228" t="s">
        <v>191</v>
      </c>
      <c r="C3" s="228"/>
      <c r="D3" s="228" t="s">
        <v>203</v>
      </c>
      <c r="E3" s="228"/>
      <c r="F3" s="240" t="s">
        <v>83</v>
      </c>
      <c r="G3" s="240"/>
      <c r="H3" s="240"/>
      <c r="I3" s="240"/>
      <c r="J3" s="240"/>
      <c r="K3" s="240"/>
      <c r="L3" s="241" t="s">
        <v>84</v>
      </c>
      <c r="M3" s="210"/>
      <c r="N3" s="210"/>
      <c r="O3" s="210"/>
      <c r="P3" s="245" t="s">
        <v>85</v>
      </c>
      <c r="Q3" s="246"/>
      <c r="R3" s="210" t="s">
        <v>86</v>
      </c>
      <c r="S3" s="210"/>
      <c r="T3" s="210"/>
      <c r="U3" s="211"/>
    </row>
    <row r="4" spans="1:21" ht="16.5" customHeight="1">
      <c r="A4" s="226"/>
      <c r="B4" s="229"/>
      <c r="C4" s="229"/>
      <c r="D4" s="229"/>
      <c r="E4" s="229"/>
      <c r="F4" s="242" t="s">
        <v>92</v>
      </c>
      <c r="G4" s="247" t="s">
        <v>2</v>
      </c>
      <c r="H4" s="215" t="s">
        <v>3</v>
      </c>
      <c r="I4" s="231" t="s">
        <v>4</v>
      </c>
      <c r="J4" s="218" t="s">
        <v>5</v>
      </c>
      <c r="K4" s="219"/>
      <c r="L4" s="215" t="s">
        <v>92</v>
      </c>
      <c r="M4" s="231" t="s">
        <v>2</v>
      </c>
      <c r="N4" s="234" t="s">
        <v>3</v>
      </c>
      <c r="O4" s="231" t="s">
        <v>4</v>
      </c>
      <c r="P4" s="237" t="s">
        <v>92</v>
      </c>
      <c r="Q4" s="212" t="s">
        <v>2</v>
      </c>
      <c r="R4" s="215" t="s">
        <v>92</v>
      </c>
      <c r="S4" s="231" t="s">
        <v>2</v>
      </c>
      <c r="T4" s="215" t="s">
        <v>3</v>
      </c>
      <c r="U4" s="222" t="s">
        <v>4</v>
      </c>
    </row>
    <row r="5" spans="1:21" ht="16.5" customHeight="1">
      <c r="A5" s="226"/>
      <c r="B5" s="229"/>
      <c r="C5" s="229"/>
      <c r="D5" s="229"/>
      <c r="E5" s="229"/>
      <c r="F5" s="243"/>
      <c r="G5" s="248"/>
      <c r="H5" s="216"/>
      <c r="I5" s="232"/>
      <c r="J5" s="220"/>
      <c r="K5" s="221"/>
      <c r="L5" s="216"/>
      <c r="M5" s="232"/>
      <c r="N5" s="235"/>
      <c r="O5" s="232"/>
      <c r="P5" s="238"/>
      <c r="Q5" s="213"/>
      <c r="R5" s="216"/>
      <c r="S5" s="232"/>
      <c r="T5" s="216"/>
      <c r="U5" s="223"/>
    </row>
    <row r="6" spans="1:21" ht="16.5" customHeight="1">
      <c r="A6" s="227"/>
      <c r="B6" s="230"/>
      <c r="C6" s="230"/>
      <c r="D6" s="230"/>
      <c r="E6" s="230"/>
      <c r="F6" s="244"/>
      <c r="G6" s="249"/>
      <c r="H6" s="217"/>
      <c r="I6" s="233"/>
      <c r="J6" s="2" t="s">
        <v>92</v>
      </c>
      <c r="K6" s="3" t="s">
        <v>93</v>
      </c>
      <c r="L6" s="217"/>
      <c r="M6" s="233"/>
      <c r="N6" s="236"/>
      <c r="O6" s="233"/>
      <c r="P6" s="239"/>
      <c r="Q6" s="214"/>
      <c r="R6" s="217"/>
      <c r="S6" s="233"/>
      <c r="T6" s="217"/>
      <c r="U6" s="224"/>
    </row>
    <row r="7" spans="1:21" ht="16.5" customHeight="1">
      <c r="A7" s="195" t="s">
        <v>44</v>
      </c>
      <c r="B7" s="202" t="s">
        <v>204</v>
      </c>
      <c r="C7" s="203"/>
      <c r="D7" s="193">
        <v>1450947</v>
      </c>
      <c r="E7" s="197"/>
      <c r="F7" s="19">
        <f>SUM(H7:I7)</f>
        <v>11554</v>
      </c>
      <c r="G7" s="16">
        <f>F7/D7*1000</f>
        <v>7.963075150229471</v>
      </c>
      <c r="H7" s="19">
        <f>SUM(H9:H14)</f>
        <v>5885</v>
      </c>
      <c r="I7" s="27">
        <f>SUM(I9:I14)</f>
        <v>5669</v>
      </c>
      <c r="J7" s="31">
        <f>SUM(J9:J14)</f>
        <v>1026</v>
      </c>
      <c r="K7" s="20">
        <f>J7/F7*100</f>
        <v>8.880041544054007</v>
      </c>
      <c r="L7" s="15">
        <f>SUM(L9:L14)</f>
        <v>14372</v>
      </c>
      <c r="M7" s="20">
        <f>L7/D7*1000</f>
        <v>9.905254981746403</v>
      </c>
      <c r="N7" s="15">
        <f>SUM(N9:N14)</f>
        <v>7955</v>
      </c>
      <c r="O7" s="27">
        <f>SUM(O9:O14)</f>
        <v>6417</v>
      </c>
      <c r="P7" s="81">
        <f>SUM(P9:P14)</f>
        <v>-2818</v>
      </c>
      <c r="Q7" s="104">
        <f>P7/D7*1000</f>
        <v>-1.9421798315169334</v>
      </c>
      <c r="R7" s="19">
        <f>SUM(R9:R14)</f>
        <v>27</v>
      </c>
      <c r="S7" s="20">
        <f>R7/F7*1000</f>
        <v>2.3368530379089494</v>
      </c>
      <c r="T7" s="19">
        <f>SUM(T9:T14)</f>
        <v>13</v>
      </c>
      <c r="U7" s="37">
        <f>SUM(U9:U14)</f>
        <v>14</v>
      </c>
    </row>
    <row r="8" spans="1:21" ht="16.5" customHeight="1">
      <c r="A8" s="196"/>
      <c r="B8" s="204" t="s">
        <v>205</v>
      </c>
      <c r="C8" s="205"/>
      <c r="D8" s="191">
        <v>1460050</v>
      </c>
      <c r="E8" s="192"/>
      <c r="F8" s="21">
        <f>SUM(H8:I8)</f>
        <v>11723</v>
      </c>
      <c r="G8" s="18">
        <v>8</v>
      </c>
      <c r="H8" s="23">
        <v>6009</v>
      </c>
      <c r="I8" s="28">
        <v>5714</v>
      </c>
      <c r="J8" s="32">
        <v>1038</v>
      </c>
      <c r="K8" s="24">
        <v>8.9</v>
      </c>
      <c r="L8" s="17">
        <v>13995</v>
      </c>
      <c r="M8" s="24">
        <v>9.6</v>
      </c>
      <c r="N8" s="17">
        <v>7686</v>
      </c>
      <c r="O8" s="28">
        <v>6309</v>
      </c>
      <c r="P8" s="82">
        <v>-2272</v>
      </c>
      <c r="Q8" s="106">
        <v>-1.6</v>
      </c>
      <c r="R8" s="23">
        <v>45</v>
      </c>
      <c r="S8" s="24">
        <v>3.8</v>
      </c>
      <c r="T8" s="23">
        <v>26</v>
      </c>
      <c r="U8" s="41">
        <v>19</v>
      </c>
    </row>
    <row r="9" spans="1:21" ht="16.5" customHeight="1">
      <c r="A9" s="1" t="s">
        <v>6</v>
      </c>
      <c r="B9" s="6"/>
      <c r="C9" s="12"/>
      <c r="D9" s="193">
        <f>SUM(D22:E35)</f>
        <v>340137</v>
      </c>
      <c r="E9" s="194"/>
      <c r="F9" s="19">
        <f aca="true" t="shared" si="0" ref="F9:F14">SUM(H9:I9)</f>
        <v>2490</v>
      </c>
      <c r="G9" s="20">
        <f aca="true" t="shared" si="1" ref="G9:G47">F9/D9*1000</f>
        <v>7.320579648788576</v>
      </c>
      <c r="H9" s="19">
        <f>SUM(H22:H35)</f>
        <v>1265</v>
      </c>
      <c r="I9" s="27">
        <f>SUM(I22:I35)</f>
        <v>1225</v>
      </c>
      <c r="J9" s="31">
        <f>SUM(J22:J35)</f>
        <v>214</v>
      </c>
      <c r="K9" s="20">
        <f>J9/F9*100</f>
        <v>8.594377510040161</v>
      </c>
      <c r="L9" s="15">
        <f aca="true" t="shared" si="2" ref="L9:L14">SUM(N9:O9)</f>
        <v>3631</v>
      </c>
      <c r="M9" s="20">
        <f aca="true" t="shared" si="3" ref="M9:M47">L9/D9*1000</f>
        <v>10.675110323193302</v>
      </c>
      <c r="N9" s="15">
        <f>SUM(N22:N35)</f>
        <v>2019</v>
      </c>
      <c r="O9" s="27">
        <f>SUM(O22:O35)</f>
        <v>1612</v>
      </c>
      <c r="P9" s="83">
        <f>SUM(P22:P35)</f>
        <v>-1141</v>
      </c>
      <c r="Q9" s="105">
        <f aca="true" t="shared" si="4" ref="Q9:Q47">P9/D9*1000</f>
        <v>-3.3545306744047254</v>
      </c>
      <c r="R9" s="21">
        <f aca="true" t="shared" si="5" ref="R9:R14">SUM(T9:U9)</f>
        <v>4</v>
      </c>
      <c r="S9" s="22">
        <f aca="true" t="shared" si="6" ref="S9:S47">R9/F9*1000</f>
        <v>1.606425702811245</v>
      </c>
      <c r="T9" s="21">
        <f>SUM(T22:T35)</f>
        <v>1</v>
      </c>
      <c r="U9" s="38">
        <f>SUM(U22:U35)</f>
        <v>3</v>
      </c>
    </row>
    <row r="10" spans="1:21" ht="16.5" customHeight="1">
      <c r="A10" s="1" t="s">
        <v>7</v>
      </c>
      <c r="B10" s="6"/>
      <c r="C10" s="13"/>
      <c r="D10" s="187">
        <f>SUM(D36:E47)</f>
        <v>352383</v>
      </c>
      <c r="E10" s="188"/>
      <c r="F10" s="21">
        <f t="shared" si="0"/>
        <v>2915</v>
      </c>
      <c r="G10" s="22">
        <f t="shared" si="1"/>
        <v>8.272249228822048</v>
      </c>
      <c r="H10" s="21">
        <f>SUM(H36:H47)</f>
        <v>1478</v>
      </c>
      <c r="I10" s="29">
        <f>SUM(I36:I47)</f>
        <v>1437</v>
      </c>
      <c r="J10" s="33">
        <f>SUM(J36:J47)</f>
        <v>251</v>
      </c>
      <c r="K10" s="22">
        <f aca="true" t="shared" si="7" ref="K10:K47">J10/F10*100</f>
        <v>8.610634648370498</v>
      </c>
      <c r="L10" s="35">
        <f t="shared" si="2"/>
        <v>3166</v>
      </c>
      <c r="M10" s="22">
        <f t="shared" si="3"/>
        <v>8.98454238711856</v>
      </c>
      <c r="N10" s="35">
        <f>SUM(N36:N47)</f>
        <v>1736</v>
      </c>
      <c r="O10" s="29">
        <f>SUM(O36:O47)</f>
        <v>1430</v>
      </c>
      <c r="P10" s="83">
        <f>SUM(P36:P47)</f>
        <v>-251</v>
      </c>
      <c r="Q10" s="105">
        <f t="shared" si="4"/>
        <v>-0.7122931582965126</v>
      </c>
      <c r="R10" s="21">
        <f t="shared" si="5"/>
        <v>4</v>
      </c>
      <c r="S10" s="22">
        <f t="shared" si="6"/>
        <v>1.3722126929674099</v>
      </c>
      <c r="T10" s="21">
        <f>SUM(T36:T47)</f>
        <v>2</v>
      </c>
      <c r="U10" s="38">
        <f>SUM(U36:U47)</f>
        <v>2</v>
      </c>
    </row>
    <row r="11" spans="1:21" ht="16.5" customHeight="1">
      <c r="A11" s="1" t="s">
        <v>8</v>
      </c>
      <c r="B11" s="6"/>
      <c r="C11" s="13"/>
      <c r="D11" s="187">
        <f>SUM(D15:E21)</f>
        <v>323771</v>
      </c>
      <c r="E11" s="188"/>
      <c r="F11" s="21">
        <f t="shared" si="0"/>
        <v>2615</v>
      </c>
      <c r="G11" s="22">
        <f t="shared" si="1"/>
        <v>8.076696183413587</v>
      </c>
      <c r="H11" s="21">
        <f>SUM(H15:H21)</f>
        <v>1333</v>
      </c>
      <c r="I11" s="29">
        <f>SUM(I15:I21)</f>
        <v>1282</v>
      </c>
      <c r="J11" s="33">
        <f>SUM(J15:J21)</f>
        <v>235</v>
      </c>
      <c r="K11" s="22">
        <f t="shared" si="7"/>
        <v>8.98661567877629</v>
      </c>
      <c r="L11" s="35">
        <f t="shared" si="2"/>
        <v>3066</v>
      </c>
      <c r="M11" s="22">
        <f t="shared" si="3"/>
        <v>9.469656022312067</v>
      </c>
      <c r="N11" s="35">
        <f>SUM(N15:N21)</f>
        <v>1660</v>
      </c>
      <c r="O11" s="29">
        <f>SUM(O15:O21)</f>
        <v>1406</v>
      </c>
      <c r="P11" s="83">
        <f>SUM(P15:P21)</f>
        <v>-451</v>
      </c>
      <c r="Q11" s="105">
        <f t="shared" si="4"/>
        <v>-1.3929598388984807</v>
      </c>
      <c r="R11" s="21">
        <f t="shared" si="5"/>
        <v>8</v>
      </c>
      <c r="S11" s="22">
        <f t="shared" si="6"/>
        <v>3.0592734225621414</v>
      </c>
      <c r="T11" s="21">
        <f>SUM(T15:T21)</f>
        <v>5</v>
      </c>
      <c r="U11" s="38">
        <f>SUM(U15:U21)</f>
        <v>3</v>
      </c>
    </row>
    <row r="12" spans="1:21" ht="16.5" customHeight="1">
      <c r="A12" s="1" t="s">
        <v>9</v>
      </c>
      <c r="B12" s="6"/>
      <c r="C12" s="13"/>
      <c r="D12" s="187">
        <f>SUM('人口動態総覧（４－２）'!D7:E20)</f>
        <v>155590</v>
      </c>
      <c r="E12" s="188"/>
      <c r="F12" s="21">
        <f t="shared" si="0"/>
        <v>1106</v>
      </c>
      <c r="G12" s="22">
        <f t="shared" si="1"/>
        <v>7.108425991387621</v>
      </c>
      <c r="H12" s="21">
        <f>SUM('人口動態総覧（４－２）'!H7:H20)</f>
        <v>555</v>
      </c>
      <c r="I12" s="29">
        <f>SUM('人口動態総覧（４－２）'!I7:I20)</f>
        <v>551</v>
      </c>
      <c r="J12" s="33">
        <f>SUM('人口動態総覧（４－２）'!J7:J20)</f>
        <v>111</v>
      </c>
      <c r="K12" s="22">
        <f t="shared" si="7"/>
        <v>10.03616636528029</v>
      </c>
      <c r="L12" s="35">
        <f t="shared" si="2"/>
        <v>1853</v>
      </c>
      <c r="M12" s="22">
        <f t="shared" si="3"/>
        <v>11.909505752297706</v>
      </c>
      <c r="N12" s="35">
        <f>SUM('人口動態総覧（４－２）'!N7:N20)</f>
        <v>1043</v>
      </c>
      <c r="O12" s="29">
        <f>SUM('人口動態総覧（４－２）'!O7:O20)</f>
        <v>810</v>
      </c>
      <c r="P12" s="83">
        <f>SUM('人口動態総覧（４－２）'!P7:P20)</f>
        <v>-747</v>
      </c>
      <c r="Q12" s="105">
        <f t="shared" si="4"/>
        <v>-4.801079760910084</v>
      </c>
      <c r="R12" s="21">
        <f t="shared" si="5"/>
        <v>6</v>
      </c>
      <c r="S12" s="22">
        <f t="shared" si="6"/>
        <v>5.424954792043399</v>
      </c>
      <c r="T12" s="21">
        <f>SUM('人口動態総覧（４－２）'!T7:T20)</f>
        <v>3</v>
      </c>
      <c r="U12" s="38">
        <f>SUM('人口動態総覧（４－２）'!U7:U20)</f>
        <v>3</v>
      </c>
    </row>
    <row r="13" spans="1:21" ht="16.5" customHeight="1">
      <c r="A13" s="1" t="s">
        <v>10</v>
      </c>
      <c r="B13" s="6"/>
      <c r="C13" s="13"/>
      <c r="D13" s="187">
        <f>SUM('人口動態総覧（４－２）'!D21:E31)</f>
        <v>193799</v>
      </c>
      <c r="E13" s="188"/>
      <c r="F13" s="21">
        <f t="shared" si="0"/>
        <v>1734</v>
      </c>
      <c r="G13" s="22">
        <f t="shared" si="1"/>
        <v>8.947414589342566</v>
      </c>
      <c r="H13" s="21">
        <f>SUM('人口動態総覧（４－２）'!H21:H31)</f>
        <v>896</v>
      </c>
      <c r="I13" s="29">
        <f>SUM('人口動態総覧（４－２）'!I21:I31)</f>
        <v>838</v>
      </c>
      <c r="J13" s="33">
        <f>SUM('人口動態総覧（４－２）'!J21:J31)</f>
        <v>159</v>
      </c>
      <c r="K13" s="22">
        <f t="shared" si="7"/>
        <v>9.16955017301038</v>
      </c>
      <c r="L13" s="35">
        <f t="shared" si="2"/>
        <v>1793</v>
      </c>
      <c r="M13" s="22">
        <f t="shared" si="3"/>
        <v>9.251853724735422</v>
      </c>
      <c r="N13" s="35">
        <f>SUM('人口動態総覧（４－２）'!N21:N31)</f>
        <v>1017</v>
      </c>
      <c r="O13" s="29">
        <f>SUM('人口動態総覧（４－２）'!O21:O31)</f>
        <v>776</v>
      </c>
      <c r="P13" s="83">
        <f>SUM('人口動態総覧（４－２）'!P21:P31)</f>
        <v>-59</v>
      </c>
      <c r="Q13" s="105">
        <f t="shared" si="4"/>
        <v>-0.3044391353928555</v>
      </c>
      <c r="R13" s="21">
        <f t="shared" si="5"/>
        <v>2</v>
      </c>
      <c r="S13" s="22">
        <f t="shared" si="6"/>
        <v>1.1534025374855825</v>
      </c>
      <c r="T13" s="21">
        <f>SUM('人口動態総覧（４－２）'!T21:T31)</f>
        <v>1</v>
      </c>
      <c r="U13" s="38">
        <f>SUM('人口動態総覧（４－２）'!U21:U31)</f>
        <v>1</v>
      </c>
    </row>
    <row r="14" spans="1:21" ht="16.5" customHeight="1">
      <c r="A14" s="1" t="s">
        <v>11</v>
      </c>
      <c r="B14" s="6"/>
      <c r="C14" s="14"/>
      <c r="D14" s="191">
        <f>SUM('人口動態総覧（４－２）'!D32:E39)</f>
        <v>84943</v>
      </c>
      <c r="E14" s="192"/>
      <c r="F14" s="23">
        <f t="shared" si="0"/>
        <v>694</v>
      </c>
      <c r="G14" s="24">
        <f t="shared" si="1"/>
        <v>8.170184712101056</v>
      </c>
      <c r="H14" s="23">
        <f>SUM('人口動態総覧（４－２）'!H32:H39)</f>
        <v>358</v>
      </c>
      <c r="I14" s="28">
        <f>SUM('人口動態総覧（４－２）'!I32:I39)</f>
        <v>336</v>
      </c>
      <c r="J14" s="32">
        <f>SUM('人口動態総覧（４－２）'!J32:J39)</f>
        <v>56</v>
      </c>
      <c r="K14" s="24">
        <f t="shared" si="7"/>
        <v>8.069164265129682</v>
      </c>
      <c r="L14" s="17">
        <f t="shared" si="2"/>
        <v>863</v>
      </c>
      <c r="M14" s="24">
        <f t="shared" si="3"/>
        <v>10.15975418810261</v>
      </c>
      <c r="N14" s="17">
        <f>SUM('人口動態総覧（４－２）'!N32:N39)</f>
        <v>480</v>
      </c>
      <c r="O14" s="28">
        <f>SUM('人口動態総覧（４－２）'!O32:O39)</f>
        <v>383</v>
      </c>
      <c r="P14" s="82">
        <f>SUM('人口動態総覧（４－２）'!P32:P39)</f>
        <v>-169</v>
      </c>
      <c r="Q14" s="106">
        <f t="shared" si="4"/>
        <v>-1.9895694760015539</v>
      </c>
      <c r="R14" s="23">
        <f t="shared" si="5"/>
        <v>3</v>
      </c>
      <c r="S14" s="24">
        <f t="shared" si="6"/>
        <v>4.322766570605188</v>
      </c>
      <c r="T14" s="23">
        <f>SUM('人口動態総覧（４－２）'!T32:T39)</f>
        <v>1</v>
      </c>
      <c r="U14" s="41">
        <f>SUM('人口動態総覧（４－２）'!U32:U39)</f>
        <v>2</v>
      </c>
    </row>
    <row r="15" spans="1:21" ht="16.5" customHeight="1">
      <c r="A15" s="8">
        <v>201</v>
      </c>
      <c r="B15" s="208" t="s">
        <v>12</v>
      </c>
      <c r="C15" s="209"/>
      <c r="D15" s="193">
        <v>294689</v>
      </c>
      <c r="E15" s="194"/>
      <c r="F15" s="19">
        <f>SUM(H15:I15)</f>
        <v>2462</v>
      </c>
      <c r="G15" s="20">
        <f t="shared" si="1"/>
        <v>8.354570411518583</v>
      </c>
      <c r="H15" s="19">
        <v>1252</v>
      </c>
      <c r="I15" s="27">
        <v>1210</v>
      </c>
      <c r="J15" s="31">
        <v>225</v>
      </c>
      <c r="K15" s="20">
        <f t="shared" si="7"/>
        <v>9.138911454102356</v>
      </c>
      <c r="L15" s="15">
        <f aca="true" t="shared" si="8" ref="L15:L47">SUM(N15:O15)</f>
        <v>2640</v>
      </c>
      <c r="M15" s="20">
        <f t="shared" si="3"/>
        <v>8.958597029410667</v>
      </c>
      <c r="N15" s="15">
        <v>1442</v>
      </c>
      <c r="O15" s="27">
        <v>1198</v>
      </c>
      <c r="P15" s="83">
        <f>F15-L15</f>
        <v>-178</v>
      </c>
      <c r="Q15" s="105">
        <f t="shared" si="4"/>
        <v>-0.6040266178920828</v>
      </c>
      <c r="R15" s="33">
        <f aca="true" t="shared" si="9" ref="R15:R47">SUM(T15:U15)</f>
        <v>8</v>
      </c>
      <c r="S15" s="22">
        <f t="shared" si="6"/>
        <v>3.249390739236393</v>
      </c>
      <c r="T15" s="33">
        <v>5</v>
      </c>
      <c r="U15" s="39">
        <v>3</v>
      </c>
    </row>
    <row r="16" spans="1:21" ht="16.5" customHeight="1">
      <c r="A16" s="9">
        <v>301</v>
      </c>
      <c r="B16" s="198" t="s">
        <v>13</v>
      </c>
      <c r="C16" s="199"/>
      <c r="D16" s="187">
        <v>13652</v>
      </c>
      <c r="E16" s="188"/>
      <c r="F16" s="21">
        <f aca="true" t="shared" si="10" ref="F16:F47">SUM(H16:I16)</f>
        <v>82</v>
      </c>
      <c r="G16" s="22">
        <f t="shared" si="1"/>
        <v>6.006445941986522</v>
      </c>
      <c r="H16" s="21">
        <v>40</v>
      </c>
      <c r="I16" s="29">
        <v>42</v>
      </c>
      <c r="J16" s="33">
        <v>5</v>
      </c>
      <c r="K16" s="22">
        <f t="shared" si="7"/>
        <v>6.097560975609756</v>
      </c>
      <c r="L16" s="35">
        <f t="shared" si="8"/>
        <v>155</v>
      </c>
      <c r="M16" s="22">
        <f t="shared" si="3"/>
        <v>11.353647817169646</v>
      </c>
      <c r="N16" s="35">
        <v>76</v>
      </c>
      <c r="O16" s="29">
        <v>79</v>
      </c>
      <c r="P16" s="83">
        <f aca="true" t="shared" si="11" ref="P16:P47">F16-L16</f>
        <v>-73</v>
      </c>
      <c r="Q16" s="105">
        <f t="shared" si="4"/>
        <v>-5.347201875183123</v>
      </c>
      <c r="R16" s="33">
        <f t="shared" si="9"/>
        <v>0</v>
      </c>
      <c r="S16" s="22">
        <f t="shared" si="6"/>
        <v>0</v>
      </c>
      <c r="T16" s="33">
        <v>0</v>
      </c>
      <c r="U16" s="39">
        <v>0</v>
      </c>
    </row>
    <row r="17" spans="1:21" ht="16.5" customHeight="1">
      <c r="A17" s="9">
        <v>302</v>
      </c>
      <c r="B17" s="198" t="s">
        <v>14</v>
      </c>
      <c r="C17" s="199"/>
      <c r="D17" s="187">
        <v>3753</v>
      </c>
      <c r="E17" s="188"/>
      <c r="F17" s="21">
        <f t="shared" si="10"/>
        <v>11</v>
      </c>
      <c r="G17" s="22">
        <f t="shared" si="1"/>
        <v>2.930988542499334</v>
      </c>
      <c r="H17" s="21">
        <v>5</v>
      </c>
      <c r="I17" s="29">
        <v>6</v>
      </c>
      <c r="J17" s="33">
        <v>0</v>
      </c>
      <c r="K17" s="22">
        <f t="shared" si="7"/>
        <v>0</v>
      </c>
      <c r="L17" s="35">
        <f t="shared" si="8"/>
        <v>61</v>
      </c>
      <c r="M17" s="22">
        <f t="shared" si="3"/>
        <v>16.253663735678124</v>
      </c>
      <c r="N17" s="35">
        <v>33</v>
      </c>
      <c r="O17" s="29">
        <v>28</v>
      </c>
      <c r="P17" s="83">
        <f t="shared" si="11"/>
        <v>-50</v>
      </c>
      <c r="Q17" s="105">
        <f t="shared" si="4"/>
        <v>-13.32267519317879</v>
      </c>
      <c r="R17" s="33">
        <f t="shared" si="9"/>
        <v>0</v>
      </c>
      <c r="S17" s="22">
        <f t="shared" si="6"/>
        <v>0</v>
      </c>
      <c r="T17" s="33">
        <v>0</v>
      </c>
      <c r="U17" s="39">
        <v>0</v>
      </c>
    </row>
    <row r="18" spans="1:21" ht="16.5" customHeight="1">
      <c r="A18" s="9">
        <v>303</v>
      </c>
      <c r="B18" s="198" t="s">
        <v>15</v>
      </c>
      <c r="C18" s="199"/>
      <c r="D18" s="187">
        <v>3656</v>
      </c>
      <c r="E18" s="188"/>
      <c r="F18" s="21">
        <f t="shared" si="10"/>
        <v>11</v>
      </c>
      <c r="G18" s="22">
        <f t="shared" si="1"/>
        <v>3.0087527352297596</v>
      </c>
      <c r="H18" s="21">
        <v>8</v>
      </c>
      <c r="I18" s="29">
        <v>3</v>
      </c>
      <c r="J18" s="33">
        <v>2</v>
      </c>
      <c r="K18" s="22">
        <f t="shared" si="7"/>
        <v>18.181818181818183</v>
      </c>
      <c r="L18" s="35">
        <f t="shared" si="8"/>
        <v>64</v>
      </c>
      <c r="M18" s="22">
        <f t="shared" si="3"/>
        <v>17.505470459518598</v>
      </c>
      <c r="N18" s="35">
        <v>31</v>
      </c>
      <c r="O18" s="29">
        <v>33</v>
      </c>
      <c r="P18" s="83">
        <f t="shared" si="11"/>
        <v>-53</v>
      </c>
      <c r="Q18" s="105">
        <f t="shared" si="4"/>
        <v>-14.49671772428884</v>
      </c>
      <c r="R18" s="33">
        <f t="shared" si="9"/>
        <v>0</v>
      </c>
      <c r="S18" s="22">
        <f t="shared" si="6"/>
        <v>0</v>
      </c>
      <c r="T18" s="33">
        <v>0</v>
      </c>
      <c r="U18" s="39">
        <v>0</v>
      </c>
    </row>
    <row r="19" spans="1:21" ht="16.5" customHeight="1">
      <c r="A19" s="9">
        <v>304</v>
      </c>
      <c r="B19" s="198" t="s">
        <v>16</v>
      </c>
      <c r="C19" s="199"/>
      <c r="D19" s="187">
        <v>3311</v>
      </c>
      <c r="E19" s="188"/>
      <c r="F19" s="21">
        <f t="shared" si="10"/>
        <v>23</v>
      </c>
      <c r="G19" s="22">
        <f t="shared" si="1"/>
        <v>6.94654183026276</v>
      </c>
      <c r="H19" s="21">
        <v>12</v>
      </c>
      <c r="I19" s="29">
        <v>11</v>
      </c>
      <c r="J19" s="33">
        <v>0</v>
      </c>
      <c r="K19" s="22">
        <f t="shared" si="7"/>
        <v>0</v>
      </c>
      <c r="L19" s="35">
        <f t="shared" si="8"/>
        <v>47</v>
      </c>
      <c r="M19" s="22">
        <f t="shared" si="3"/>
        <v>14.195107218363033</v>
      </c>
      <c r="N19" s="35">
        <v>21</v>
      </c>
      <c r="O19" s="29">
        <v>26</v>
      </c>
      <c r="P19" s="83">
        <f t="shared" si="11"/>
        <v>-24</v>
      </c>
      <c r="Q19" s="105">
        <f t="shared" si="4"/>
        <v>-7.248565388100272</v>
      </c>
      <c r="R19" s="33">
        <f t="shared" si="9"/>
        <v>0</v>
      </c>
      <c r="S19" s="22">
        <f t="shared" si="6"/>
        <v>0</v>
      </c>
      <c r="T19" s="33">
        <v>0</v>
      </c>
      <c r="U19" s="39">
        <v>0</v>
      </c>
    </row>
    <row r="20" spans="1:21" ht="16.5" customHeight="1">
      <c r="A20" s="9">
        <v>305</v>
      </c>
      <c r="B20" s="198" t="s">
        <v>17</v>
      </c>
      <c r="C20" s="199"/>
      <c r="D20" s="187">
        <v>2293</v>
      </c>
      <c r="E20" s="188"/>
      <c r="F20" s="21">
        <f t="shared" si="10"/>
        <v>7</v>
      </c>
      <c r="G20" s="22">
        <f t="shared" si="1"/>
        <v>3.0527692978630614</v>
      </c>
      <c r="H20" s="21">
        <v>5</v>
      </c>
      <c r="I20" s="29">
        <v>2</v>
      </c>
      <c r="J20" s="33">
        <v>1</v>
      </c>
      <c r="K20" s="22">
        <f t="shared" si="7"/>
        <v>14.285714285714285</v>
      </c>
      <c r="L20" s="35">
        <f t="shared" si="8"/>
        <v>47</v>
      </c>
      <c r="M20" s="22">
        <f t="shared" si="3"/>
        <v>20.497165285651985</v>
      </c>
      <c r="N20" s="35">
        <v>27</v>
      </c>
      <c r="O20" s="29">
        <v>20</v>
      </c>
      <c r="P20" s="83">
        <f t="shared" si="11"/>
        <v>-40</v>
      </c>
      <c r="Q20" s="105">
        <f t="shared" si="4"/>
        <v>-17.444395987788923</v>
      </c>
      <c r="R20" s="33">
        <f t="shared" si="9"/>
        <v>0</v>
      </c>
      <c r="S20" s="22">
        <f t="shared" si="6"/>
        <v>0</v>
      </c>
      <c r="T20" s="33">
        <v>0</v>
      </c>
      <c r="U20" s="39">
        <v>0</v>
      </c>
    </row>
    <row r="21" spans="1:21" ht="16.5" customHeight="1">
      <c r="A21" s="10">
        <v>306</v>
      </c>
      <c r="B21" s="206" t="s">
        <v>18</v>
      </c>
      <c r="C21" s="207"/>
      <c r="D21" s="191">
        <v>2417</v>
      </c>
      <c r="E21" s="192"/>
      <c r="F21" s="23">
        <f t="shared" si="10"/>
        <v>19</v>
      </c>
      <c r="G21" s="24">
        <f t="shared" si="1"/>
        <v>7.860984691766652</v>
      </c>
      <c r="H21" s="23">
        <v>11</v>
      </c>
      <c r="I21" s="28">
        <v>8</v>
      </c>
      <c r="J21" s="32">
        <v>2</v>
      </c>
      <c r="K21" s="24">
        <f t="shared" si="7"/>
        <v>10.526315789473683</v>
      </c>
      <c r="L21" s="17">
        <f t="shared" si="8"/>
        <v>52</v>
      </c>
      <c r="M21" s="24">
        <f t="shared" si="3"/>
        <v>21.514273893256103</v>
      </c>
      <c r="N21" s="17">
        <v>30</v>
      </c>
      <c r="O21" s="28">
        <v>22</v>
      </c>
      <c r="P21" s="82">
        <f t="shared" si="11"/>
        <v>-33</v>
      </c>
      <c r="Q21" s="106">
        <f t="shared" si="4"/>
        <v>-13.65328920148945</v>
      </c>
      <c r="R21" s="32">
        <f t="shared" si="9"/>
        <v>0</v>
      </c>
      <c r="S21" s="24">
        <f t="shared" si="6"/>
        <v>0</v>
      </c>
      <c r="T21" s="32">
        <v>0</v>
      </c>
      <c r="U21" s="42">
        <v>0</v>
      </c>
    </row>
    <row r="22" spans="1:21" ht="16.5" customHeight="1">
      <c r="A22" s="8">
        <v>202</v>
      </c>
      <c r="B22" s="208" t="s">
        <v>19</v>
      </c>
      <c r="C22" s="209"/>
      <c r="D22" s="193">
        <v>174099</v>
      </c>
      <c r="E22" s="194"/>
      <c r="F22" s="19">
        <f t="shared" si="10"/>
        <v>1326</v>
      </c>
      <c r="G22" s="20">
        <f t="shared" si="1"/>
        <v>7.616356211121259</v>
      </c>
      <c r="H22" s="19">
        <v>687</v>
      </c>
      <c r="I22" s="27">
        <v>639</v>
      </c>
      <c r="J22" s="31">
        <v>125</v>
      </c>
      <c r="K22" s="20">
        <f t="shared" si="7"/>
        <v>9.42684766214178</v>
      </c>
      <c r="L22" s="15">
        <f t="shared" si="8"/>
        <v>1743</v>
      </c>
      <c r="M22" s="20">
        <f t="shared" si="3"/>
        <v>10.01154515534265</v>
      </c>
      <c r="N22" s="15">
        <v>950</v>
      </c>
      <c r="O22" s="27">
        <v>793</v>
      </c>
      <c r="P22" s="83">
        <f t="shared" si="11"/>
        <v>-417</v>
      </c>
      <c r="Q22" s="105">
        <f t="shared" si="4"/>
        <v>-2.395188944221391</v>
      </c>
      <c r="R22" s="33">
        <f t="shared" si="9"/>
        <v>3</v>
      </c>
      <c r="S22" s="22">
        <f t="shared" si="6"/>
        <v>2.2624434389140275</v>
      </c>
      <c r="T22" s="33">
        <v>1</v>
      </c>
      <c r="U22" s="39">
        <v>2</v>
      </c>
    </row>
    <row r="23" spans="1:21" ht="16.5" customHeight="1">
      <c r="A23" s="9">
        <v>204</v>
      </c>
      <c r="B23" s="198" t="s">
        <v>82</v>
      </c>
      <c r="C23" s="199"/>
      <c r="D23" s="187">
        <v>38659</v>
      </c>
      <c r="E23" s="188"/>
      <c r="F23" s="21">
        <f>SUM(H23:I23)</f>
        <v>302</v>
      </c>
      <c r="G23" s="22">
        <f>F23/D23*1000</f>
        <v>7.811893737551411</v>
      </c>
      <c r="H23" s="21">
        <v>147</v>
      </c>
      <c r="I23" s="29">
        <v>155</v>
      </c>
      <c r="J23" s="33">
        <v>24</v>
      </c>
      <c r="K23" s="22">
        <f>J23/F23*100</f>
        <v>7.9470198675496695</v>
      </c>
      <c r="L23" s="35">
        <f>SUM(N23:O23)</f>
        <v>415</v>
      </c>
      <c r="M23" s="22">
        <f>L23/D23*1000</f>
        <v>10.734887089681575</v>
      </c>
      <c r="N23" s="35">
        <v>241</v>
      </c>
      <c r="O23" s="29">
        <v>174</v>
      </c>
      <c r="P23" s="83">
        <f>F23-L23</f>
        <v>-113</v>
      </c>
      <c r="Q23" s="105">
        <f>P23/D23*1000</f>
        <v>-2.9229933521301636</v>
      </c>
      <c r="R23" s="33">
        <f>SUM(T23:U23)</f>
        <v>0</v>
      </c>
      <c r="S23" s="22">
        <f>R23/F23*1000</f>
        <v>0</v>
      </c>
      <c r="T23" s="33">
        <v>0</v>
      </c>
      <c r="U23" s="39">
        <v>0</v>
      </c>
    </row>
    <row r="24" spans="1:21" ht="16.5" customHeight="1">
      <c r="A24" s="9">
        <v>341</v>
      </c>
      <c r="B24" s="198" t="s">
        <v>20</v>
      </c>
      <c r="C24" s="199"/>
      <c r="D24" s="187">
        <v>12090</v>
      </c>
      <c r="E24" s="188"/>
      <c r="F24" s="21">
        <f t="shared" si="10"/>
        <v>62</v>
      </c>
      <c r="G24" s="22">
        <f t="shared" si="1"/>
        <v>5.128205128205129</v>
      </c>
      <c r="H24" s="21">
        <v>27</v>
      </c>
      <c r="I24" s="29">
        <v>35</v>
      </c>
      <c r="J24" s="33">
        <v>7</v>
      </c>
      <c r="K24" s="22">
        <f t="shared" si="7"/>
        <v>11.29032258064516</v>
      </c>
      <c r="L24" s="35">
        <f t="shared" si="8"/>
        <v>147</v>
      </c>
      <c r="M24" s="22">
        <f t="shared" si="3"/>
        <v>12.158808933002481</v>
      </c>
      <c r="N24" s="35">
        <v>81</v>
      </c>
      <c r="O24" s="29">
        <v>66</v>
      </c>
      <c r="P24" s="83">
        <f t="shared" si="11"/>
        <v>-85</v>
      </c>
      <c r="Q24" s="105">
        <f t="shared" si="4"/>
        <v>-7.030603804797353</v>
      </c>
      <c r="R24" s="33">
        <f t="shared" si="9"/>
        <v>1</v>
      </c>
      <c r="S24" s="22">
        <f t="shared" si="6"/>
        <v>16.129032258064516</v>
      </c>
      <c r="T24" s="33">
        <v>0</v>
      </c>
      <c r="U24" s="39">
        <v>1</v>
      </c>
    </row>
    <row r="25" spans="1:21" ht="16.5" customHeight="1">
      <c r="A25" s="9">
        <v>342</v>
      </c>
      <c r="B25" s="198" t="s">
        <v>21</v>
      </c>
      <c r="C25" s="199"/>
      <c r="D25" s="187">
        <v>3828</v>
      </c>
      <c r="E25" s="188"/>
      <c r="F25" s="21">
        <f t="shared" si="10"/>
        <v>27</v>
      </c>
      <c r="G25" s="22">
        <f t="shared" si="1"/>
        <v>7.053291536050157</v>
      </c>
      <c r="H25" s="21">
        <v>14</v>
      </c>
      <c r="I25" s="29">
        <v>13</v>
      </c>
      <c r="J25" s="33">
        <v>3</v>
      </c>
      <c r="K25" s="22">
        <f t="shared" si="7"/>
        <v>11.11111111111111</v>
      </c>
      <c r="L25" s="35">
        <f t="shared" si="8"/>
        <v>47</v>
      </c>
      <c r="M25" s="22">
        <f t="shared" si="3"/>
        <v>12.277951933124347</v>
      </c>
      <c r="N25" s="35">
        <v>29</v>
      </c>
      <c r="O25" s="29">
        <v>18</v>
      </c>
      <c r="P25" s="83">
        <f t="shared" si="11"/>
        <v>-20</v>
      </c>
      <c r="Q25" s="105">
        <f t="shared" si="4"/>
        <v>-5.2246603970741905</v>
      </c>
      <c r="R25" s="33">
        <f t="shared" si="9"/>
        <v>0</v>
      </c>
      <c r="S25" s="22">
        <f t="shared" si="6"/>
        <v>0</v>
      </c>
      <c r="T25" s="33">
        <v>0</v>
      </c>
      <c r="U25" s="39">
        <v>0</v>
      </c>
    </row>
    <row r="26" spans="1:21" ht="16.5" customHeight="1">
      <c r="A26" s="9">
        <v>343</v>
      </c>
      <c r="B26" s="198" t="s">
        <v>22</v>
      </c>
      <c r="C26" s="199"/>
      <c r="D26" s="187">
        <v>1546</v>
      </c>
      <c r="E26" s="188"/>
      <c r="F26" s="21">
        <f t="shared" si="10"/>
        <v>10</v>
      </c>
      <c r="G26" s="22">
        <f t="shared" si="1"/>
        <v>6.468305304010349</v>
      </c>
      <c r="H26" s="21">
        <v>8</v>
      </c>
      <c r="I26" s="29">
        <v>2</v>
      </c>
      <c r="J26" s="33">
        <v>1</v>
      </c>
      <c r="K26" s="22">
        <f t="shared" si="7"/>
        <v>10</v>
      </c>
      <c r="L26" s="35">
        <f t="shared" si="8"/>
        <v>17</v>
      </c>
      <c r="M26" s="22">
        <f t="shared" si="3"/>
        <v>10.996119016817595</v>
      </c>
      <c r="N26" s="35">
        <v>11</v>
      </c>
      <c r="O26" s="29">
        <v>6</v>
      </c>
      <c r="P26" s="83">
        <f t="shared" si="11"/>
        <v>-7</v>
      </c>
      <c r="Q26" s="105">
        <f t="shared" si="4"/>
        <v>-4.527813712807244</v>
      </c>
      <c r="R26" s="33">
        <f t="shared" si="9"/>
        <v>0</v>
      </c>
      <c r="S26" s="22">
        <f t="shared" si="6"/>
        <v>0</v>
      </c>
      <c r="T26" s="33">
        <v>0</v>
      </c>
      <c r="U26" s="39">
        <v>0</v>
      </c>
    </row>
    <row r="27" spans="1:21" ht="16.5" customHeight="1">
      <c r="A27" s="9">
        <v>361</v>
      </c>
      <c r="B27" s="198" t="s">
        <v>24</v>
      </c>
      <c r="C27" s="199"/>
      <c r="D27" s="187">
        <v>10026</v>
      </c>
      <c r="E27" s="188"/>
      <c r="F27" s="21">
        <f t="shared" si="10"/>
        <v>72</v>
      </c>
      <c r="G27" s="22">
        <f t="shared" si="1"/>
        <v>7.1813285457809695</v>
      </c>
      <c r="H27" s="21">
        <v>41</v>
      </c>
      <c r="I27" s="29">
        <v>31</v>
      </c>
      <c r="J27" s="33">
        <v>7</v>
      </c>
      <c r="K27" s="22">
        <f t="shared" si="7"/>
        <v>9.722222222222223</v>
      </c>
      <c r="L27" s="35">
        <f t="shared" si="8"/>
        <v>115</v>
      </c>
      <c r="M27" s="22">
        <f t="shared" si="3"/>
        <v>11.47017753840016</v>
      </c>
      <c r="N27" s="35">
        <v>68</v>
      </c>
      <c r="O27" s="29">
        <v>47</v>
      </c>
      <c r="P27" s="83">
        <f t="shared" si="11"/>
        <v>-43</v>
      </c>
      <c r="Q27" s="105">
        <f t="shared" si="4"/>
        <v>-4.28884899261919</v>
      </c>
      <c r="R27" s="33">
        <f t="shared" si="9"/>
        <v>0</v>
      </c>
      <c r="S27" s="22">
        <f t="shared" si="6"/>
        <v>0</v>
      </c>
      <c r="T27" s="33">
        <v>0</v>
      </c>
      <c r="U27" s="39">
        <v>0</v>
      </c>
    </row>
    <row r="28" spans="1:21" ht="16.5" customHeight="1">
      <c r="A28" s="9">
        <v>362</v>
      </c>
      <c r="B28" s="198" t="s">
        <v>25</v>
      </c>
      <c r="C28" s="199"/>
      <c r="D28" s="187">
        <v>12157</v>
      </c>
      <c r="E28" s="188"/>
      <c r="F28" s="21">
        <f t="shared" si="10"/>
        <v>65</v>
      </c>
      <c r="G28" s="22">
        <f t="shared" si="1"/>
        <v>5.346713827424529</v>
      </c>
      <c r="H28" s="21">
        <v>34</v>
      </c>
      <c r="I28" s="29">
        <v>31</v>
      </c>
      <c r="J28" s="33">
        <v>3</v>
      </c>
      <c r="K28" s="22">
        <f t="shared" si="7"/>
        <v>4.615384615384616</v>
      </c>
      <c r="L28" s="35">
        <f t="shared" si="8"/>
        <v>156</v>
      </c>
      <c r="M28" s="22">
        <f t="shared" si="3"/>
        <v>12.83211318581887</v>
      </c>
      <c r="N28" s="35">
        <v>83</v>
      </c>
      <c r="O28" s="29">
        <v>73</v>
      </c>
      <c r="P28" s="83">
        <f t="shared" si="11"/>
        <v>-91</v>
      </c>
      <c r="Q28" s="105">
        <f t="shared" si="4"/>
        <v>-7.48539935839434</v>
      </c>
      <c r="R28" s="33">
        <f t="shared" si="9"/>
        <v>0</v>
      </c>
      <c r="S28" s="22">
        <f t="shared" si="6"/>
        <v>0</v>
      </c>
      <c r="T28" s="33">
        <v>0</v>
      </c>
      <c r="U28" s="39">
        <v>0</v>
      </c>
    </row>
    <row r="29" spans="1:21" ht="16.5" customHeight="1">
      <c r="A29" s="9">
        <v>363</v>
      </c>
      <c r="B29" s="198" t="s">
        <v>26</v>
      </c>
      <c r="C29" s="199"/>
      <c r="D29" s="187">
        <v>10109</v>
      </c>
      <c r="E29" s="188"/>
      <c r="F29" s="21">
        <f t="shared" si="10"/>
        <v>76</v>
      </c>
      <c r="G29" s="22">
        <f t="shared" si="1"/>
        <v>7.518053219903057</v>
      </c>
      <c r="H29" s="21">
        <v>37</v>
      </c>
      <c r="I29" s="29">
        <v>39</v>
      </c>
      <c r="J29" s="33">
        <v>6</v>
      </c>
      <c r="K29" s="22">
        <f t="shared" si="7"/>
        <v>7.894736842105263</v>
      </c>
      <c r="L29" s="35">
        <f t="shared" si="8"/>
        <v>104</v>
      </c>
      <c r="M29" s="22">
        <f t="shared" si="3"/>
        <v>10.287862300919974</v>
      </c>
      <c r="N29" s="35">
        <v>56</v>
      </c>
      <c r="O29" s="29">
        <v>48</v>
      </c>
      <c r="P29" s="83">
        <f t="shared" si="11"/>
        <v>-28</v>
      </c>
      <c r="Q29" s="105">
        <f t="shared" si="4"/>
        <v>-2.769809081016916</v>
      </c>
      <c r="R29" s="33">
        <f t="shared" si="9"/>
        <v>0</v>
      </c>
      <c r="S29" s="22">
        <f t="shared" si="6"/>
        <v>0</v>
      </c>
      <c r="T29" s="33">
        <v>0</v>
      </c>
      <c r="U29" s="39">
        <v>0</v>
      </c>
    </row>
    <row r="30" spans="1:21" ht="16.5" customHeight="1">
      <c r="A30" s="9">
        <v>364</v>
      </c>
      <c r="B30" s="198" t="s">
        <v>27</v>
      </c>
      <c r="C30" s="199"/>
      <c r="D30" s="187">
        <v>20626</v>
      </c>
      <c r="E30" s="188"/>
      <c r="F30" s="21">
        <f t="shared" si="10"/>
        <v>167</v>
      </c>
      <c r="G30" s="22">
        <f t="shared" si="1"/>
        <v>8.096577135654028</v>
      </c>
      <c r="H30" s="21">
        <v>78</v>
      </c>
      <c r="I30" s="29">
        <v>89</v>
      </c>
      <c r="J30" s="33">
        <v>14</v>
      </c>
      <c r="K30" s="22">
        <f t="shared" si="7"/>
        <v>8.383233532934131</v>
      </c>
      <c r="L30" s="35">
        <f t="shared" si="8"/>
        <v>210</v>
      </c>
      <c r="M30" s="22">
        <f t="shared" si="3"/>
        <v>10.181324541840397</v>
      </c>
      <c r="N30" s="35">
        <v>115</v>
      </c>
      <c r="O30" s="29">
        <v>95</v>
      </c>
      <c r="P30" s="83">
        <f t="shared" si="11"/>
        <v>-43</v>
      </c>
      <c r="Q30" s="105">
        <f t="shared" si="4"/>
        <v>-2.084747406186367</v>
      </c>
      <c r="R30" s="33">
        <f t="shared" si="9"/>
        <v>0</v>
      </c>
      <c r="S30" s="22">
        <f t="shared" si="6"/>
        <v>0</v>
      </c>
      <c r="T30" s="33">
        <v>0</v>
      </c>
      <c r="U30" s="39">
        <v>0</v>
      </c>
    </row>
    <row r="31" spans="1:21" ht="16.5" customHeight="1">
      <c r="A31" s="9">
        <v>365</v>
      </c>
      <c r="B31" s="198" t="s">
        <v>28</v>
      </c>
      <c r="C31" s="199"/>
      <c r="D31" s="187">
        <v>22340</v>
      </c>
      <c r="E31" s="188"/>
      <c r="F31" s="21">
        <f t="shared" si="10"/>
        <v>151</v>
      </c>
      <c r="G31" s="22">
        <f t="shared" si="1"/>
        <v>6.759176365264101</v>
      </c>
      <c r="H31" s="21">
        <v>73</v>
      </c>
      <c r="I31" s="29">
        <v>78</v>
      </c>
      <c r="J31" s="33">
        <v>6</v>
      </c>
      <c r="K31" s="22">
        <f t="shared" si="7"/>
        <v>3.9735099337748347</v>
      </c>
      <c r="L31" s="35">
        <f t="shared" si="8"/>
        <v>252</v>
      </c>
      <c r="M31" s="22">
        <f t="shared" si="3"/>
        <v>11.280214861235454</v>
      </c>
      <c r="N31" s="35">
        <v>143</v>
      </c>
      <c r="O31" s="29">
        <v>109</v>
      </c>
      <c r="P31" s="83">
        <f t="shared" si="11"/>
        <v>-101</v>
      </c>
      <c r="Q31" s="105">
        <f t="shared" si="4"/>
        <v>-4.521038495971352</v>
      </c>
      <c r="R31" s="33">
        <f t="shared" si="9"/>
        <v>0</v>
      </c>
      <c r="S31" s="22">
        <f t="shared" si="6"/>
        <v>0</v>
      </c>
      <c r="T31" s="33">
        <v>0</v>
      </c>
      <c r="U31" s="39">
        <v>0</v>
      </c>
    </row>
    <row r="32" spans="1:21" ht="16.5" customHeight="1">
      <c r="A32" s="9">
        <v>366</v>
      </c>
      <c r="B32" s="198" t="s">
        <v>29</v>
      </c>
      <c r="C32" s="199"/>
      <c r="D32" s="187">
        <v>6596</v>
      </c>
      <c r="E32" s="188"/>
      <c r="F32" s="21">
        <f t="shared" si="10"/>
        <v>52</v>
      </c>
      <c r="G32" s="22">
        <f t="shared" si="1"/>
        <v>7.883565797453001</v>
      </c>
      <c r="H32" s="21">
        <v>26</v>
      </c>
      <c r="I32" s="29">
        <v>26</v>
      </c>
      <c r="J32" s="33">
        <v>4</v>
      </c>
      <c r="K32" s="22">
        <f t="shared" si="7"/>
        <v>7.6923076923076925</v>
      </c>
      <c r="L32" s="35">
        <f t="shared" si="8"/>
        <v>57</v>
      </c>
      <c r="M32" s="22">
        <f t="shared" si="3"/>
        <v>8.641600970285022</v>
      </c>
      <c r="N32" s="35">
        <v>32</v>
      </c>
      <c r="O32" s="29">
        <v>25</v>
      </c>
      <c r="P32" s="83">
        <f t="shared" si="11"/>
        <v>-5</v>
      </c>
      <c r="Q32" s="105">
        <f t="shared" si="4"/>
        <v>-0.7580351728320194</v>
      </c>
      <c r="R32" s="33">
        <f t="shared" si="9"/>
        <v>0</v>
      </c>
      <c r="S32" s="22">
        <f t="shared" si="6"/>
        <v>0</v>
      </c>
      <c r="T32" s="33">
        <v>0</v>
      </c>
      <c r="U32" s="39">
        <v>0</v>
      </c>
    </row>
    <row r="33" spans="1:21" ht="16.5" customHeight="1">
      <c r="A33" s="9">
        <v>367</v>
      </c>
      <c r="B33" s="198" t="s">
        <v>30</v>
      </c>
      <c r="C33" s="199"/>
      <c r="D33" s="187">
        <v>8563</v>
      </c>
      <c r="E33" s="188"/>
      <c r="F33" s="21">
        <f t="shared" si="10"/>
        <v>53</v>
      </c>
      <c r="G33" s="22">
        <f t="shared" si="1"/>
        <v>6.189419595936004</v>
      </c>
      <c r="H33" s="21">
        <v>23</v>
      </c>
      <c r="I33" s="29">
        <v>30</v>
      </c>
      <c r="J33" s="33">
        <v>2</v>
      </c>
      <c r="K33" s="22">
        <f t="shared" si="7"/>
        <v>3.7735849056603774</v>
      </c>
      <c r="L33" s="35">
        <f t="shared" si="8"/>
        <v>116</v>
      </c>
      <c r="M33" s="22">
        <f t="shared" si="3"/>
        <v>13.54665420997314</v>
      </c>
      <c r="N33" s="35">
        <v>67</v>
      </c>
      <c r="O33" s="29">
        <v>49</v>
      </c>
      <c r="P33" s="83">
        <f t="shared" si="11"/>
        <v>-63</v>
      </c>
      <c r="Q33" s="105">
        <f t="shared" si="4"/>
        <v>-7.357234614037137</v>
      </c>
      <c r="R33" s="33">
        <f t="shared" si="9"/>
        <v>0</v>
      </c>
      <c r="S33" s="22">
        <f t="shared" si="6"/>
        <v>0</v>
      </c>
      <c r="T33" s="33">
        <v>0</v>
      </c>
      <c r="U33" s="39">
        <v>0</v>
      </c>
    </row>
    <row r="34" spans="1:21" ht="16.5" customHeight="1">
      <c r="A34" s="9">
        <v>368</v>
      </c>
      <c r="B34" s="198" t="s">
        <v>31</v>
      </c>
      <c r="C34" s="199"/>
      <c r="D34" s="187">
        <v>3150</v>
      </c>
      <c r="E34" s="188"/>
      <c r="F34" s="21">
        <f>SUM(H34:I34)</f>
        <v>9</v>
      </c>
      <c r="G34" s="22">
        <f>F34/D34*1000</f>
        <v>2.857142857142857</v>
      </c>
      <c r="H34" s="21">
        <v>5</v>
      </c>
      <c r="I34" s="29">
        <v>4</v>
      </c>
      <c r="J34" s="33">
        <v>1</v>
      </c>
      <c r="K34" s="22">
        <f>J34/F34*100</f>
        <v>11.11111111111111</v>
      </c>
      <c r="L34" s="35">
        <f>SUM(N34:O34)</f>
        <v>43</v>
      </c>
      <c r="M34" s="22">
        <f>L34/D34*1000</f>
        <v>13.650793650793652</v>
      </c>
      <c r="N34" s="35">
        <v>26</v>
      </c>
      <c r="O34" s="29">
        <v>17</v>
      </c>
      <c r="P34" s="85">
        <f>F34-L34</f>
        <v>-34</v>
      </c>
      <c r="Q34" s="105">
        <f>P34/D34*1000</f>
        <v>-10.793650793650794</v>
      </c>
      <c r="R34" s="33">
        <f>SUM(T34:U34)</f>
        <v>0</v>
      </c>
      <c r="S34" s="22">
        <f>R34/F34*1000</f>
        <v>0</v>
      </c>
      <c r="T34" s="33">
        <v>0</v>
      </c>
      <c r="U34" s="39">
        <v>0</v>
      </c>
    </row>
    <row r="35" spans="1:21" ht="16.5" customHeight="1">
      <c r="A35" s="10">
        <v>381</v>
      </c>
      <c r="B35" s="206" t="s">
        <v>23</v>
      </c>
      <c r="C35" s="207"/>
      <c r="D35" s="191">
        <v>16348</v>
      </c>
      <c r="E35" s="192"/>
      <c r="F35" s="23">
        <f>SUM(H35:I35)</f>
        <v>118</v>
      </c>
      <c r="G35" s="24">
        <f>F35/D35*1000</f>
        <v>7.218008319060436</v>
      </c>
      <c r="H35" s="23">
        <v>65</v>
      </c>
      <c r="I35" s="28">
        <v>53</v>
      </c>
      <c r="J35" s="32">
        <v>11</v>
      </c>
      <c r="K35" s="24">
        <f>J35/F35*100</f>
        <v>9.322033898305085</v>
      </c>
      <c r="L35" s="17">
        <f>SUM(N35:O35)</f>
        <v>209</v>
      </c>
      <c r="M35" s="24">
        <f>L35/D35*1000</f>
        <v>12.784438463420603</v>
      </c>
      <c r="N35" s="17">
        <v>117</v>
      </c>
      <c r="O35" s="28">
        <v>92</v>
      </c>
      <c r="P35" s="86">
        <f>F35-L35</f>
        <v>-91</v>
      </c>
      <c r="Q35" s="106">
        <f>P35/D35*1000</f>
        <v>-5.566430144360166</v>
      </c>
      <c r="R35" s="32">
        <f>SUM(T35:U35)</f>
        <v>0</v>
      </c>
      <c r="S35" s="24">
        <f>R35/F35*1000</f>
        <v>0</v>
      </c>
      <c r="T35" s="32">
        <v>0</v>
      </c>
      <c r="U35" s="42">
        <v>0</v>
      </c>
    </row>
    <row r="36" spans="1:21" ht="16.5" customHeight="1">
      <c r="A36" s="9">
        <v>203</v>
      </c>
      <c r="B36" s="198" t="s">
        <v>32</v>
      </c>
      <c r="C36" s="199"/>
      <c r="D36" s="187">
        <v>240820</v>
      </c>
      <c r="E36" s="188"/>
      <c r="F36" s="21">
        <f t="shared" si="10"/>
        <v>2113</v>
      </c>
      <c r="G36" s="22">
        <f t="shared" si="1"/>
        <v>8.774188190349639</v>
      </c>
      <c r="H36" s="21">
        <v>1073</v>
      </c>
      <c r="I36" s="29">
        <v>1040</v>
      </c>
      <c r="J36" s="33">
        <v>178</v>
      </c>
      <c r="K36" s="22">
        <f t="shared" si="7"/>
        <v>8.424041646947469</v>
      </c>
      <c r="L36" s="35">
        <f t="shared" si="8"/>
        <v>1952</v>
      </c>
      <c r="M36" s="22">
        <f t="shared" si="3"/>
        <v>8.105639066522714</v>
      </c>
      <c r="N36" s="35">
        <v>1067</v>
      </c>
      <c r="O36" s="29">
        <v>885</v>
      </c>
      <c r="P36" s="83">
        <f t="shared" si="11"/>
        <v>161</v>
      </c>
      <c r="Q36" s="105">
        <f t="shared" si="4"/>
        <v>0.6685491238269247</v>
      </c>
      <c r="R36" s="33">
        <f t="shared" si="9"/>
        <v>4</v>
      </c>
      <c r="S36" s="22">
        <f t="shared" si="6"/>
        <v>1.893043066729768</v>
      </c>
      <c r="T36" s="33">
        <v>2</v>
      </c>
      <c r="U36" s="39">
        <v>2</v>
      </c>
    </row>
    <row r="37" spans="1:21" ht="16.5" customHeight="1">
      <c r="A37" s="9">
        <v>403</v>
      </c>
      <c r="B37" s="198" t="s">
        <v>33</v>
      </c>
      <c r="C37" s="199"/>
      <c r="D37" s="187">
        <v>10097</v>
      </c>
      <c r="E37" s="188"/>
      <c r="F37" s="21">
        <f t="shared" si="10"/>
        <v>81</v>
      </c>
      <c r="G37" s="22">
        <f t="shared" si="1"/>
        <v>8.022184807368527</v>
      </c>
      <c r="H37" s="21">
        <v>43</v>
      </c>
      <c r="I37" s="29">
        <v>38</v>
      </c>
      <c r="J37" s="33">
        <v>9</v>
      </c>
      <c r="K37" s="22">
        <f t="shared" si="7"/>
        <v>11.11111111111111</v>
      </c>
      <c r="L37" s="35">
        <f t="shared" si="8"/>
        <v>105</v>
      </c>
      <c r="M37" s="22">
        <f t="shared" si="3"/>
        <v>10.399128453996237</v>
      </c>
      <c r="N37" s="35">
        <v>52</v>
      </c>
      <c r="O37" s="29">
        <v>53</v>
      </c>
      <c r="P37" s="83">
        <f t="shared" si="11"/>
        <v>-24</v>
      </c>
      <c r="Q37" s="105">
        <f t="shared" si="4"/>
        <v>-2.376943646627711</v>
      </c>
      <c r="R37" s="33">
        <f t="shared" si="9"/>
        <v>0</v>
      </c>
      <c r="S37" s="22">
        <f t="shared" si="6"/>
        <v>0</v>
      </c>
      <c r="T37" s="33">
        <v>0</v>
      </c>
      <c r="U37" s="39">
        <v>0</v>
      </c>
    </row>
    <row r="38" spans="1:21" ht="16.5" customHeight="1">
      <c r="A38" s="9">
        <v>410</v>
      </c>
      <c r="B38" s="198" t="s">
        <v>34</v>
      </c>
      <c r="C38" s="199"/>
      <c r="D38" s="187">
        <v>14164</v>
      </c>
      <c r="E38" s="188"/>
      <c r="F38" s="21">
        <f t="shared" si="10"/>
        <v>166</v>
      </c>
      <c r="G38" s="22">
        <f t="shared" si="1"/>
        <v>11.719853148828015</v>
      </c>
      <c r="H38" s="21">
        <v>91</v>
      </c>
      <c r="I38" s="29">
        <v>75</v>
      </c>
      <c r="J38" s="33">
        <v>12</v>
      </c>
      <c r="K38" s="22">
        <f t="shared" si="7"/>
        <v>7.228915662650602</v>
      </c>
      <c r="L38" s="35">
        <f t="shared" si="8"/>
        <v>105</v>
      </c>
      <c r="M38" s="22">
        <f t="shared" si="3"/>
        <v>7.413160124258685</v>
      </c>
      <c r="N38" s="35">
        <v>61</v>
      </c>
      <c r="O38" s="29">
        <v>44</v>
      </c>
      <c r="P38" s="83">
        <f t="shared" si="11"/>
        <v>61</v>
      </c>
      <c r="Q38" s="105">
        <f t="shared" si="4"/>
        <v>4.306693024569331</v>
      </c>
      <c r="R38" s="33">
        <f t="shared" si="9"/>
        <v>0</v>
      </c>
      <c r="S38" s="22">
        <f t="shared" si="6"/>
        <v>0</v>
      </c>
      <c r="T38" s="33">
        <v>0</v>
      </c>
      <c r="U38" s="39">
        <v>0</v>
      </c>
    </row>
    <row r="39" spans="1:21" ht="16.5" customHeight="1">
      <c r="A39" s="9">
        <v>441</v>
      </c>
      <c r="B39" s="198" t="s">
        <v>35</v>
      </c>
      <c r="C39" s="199"/>
      <c r="D39" s="187">
        <v>12534</v>
      </c>
      <c r="E39" s="188"/>
      <c r="F39" s="21">
        <f t="shared" si="10"/>
        <v>91</v>
      </c>
      <c r="G39" s="22">
        <f t="shared" si="1"/>
        <v>7.260252114249242</v>
      </c>
      <c r="H39" s="21">
        <v>43</v>
      </c>
      <c r="I39" s="29">
        <v>48</v>
      </c>
      <c r="J39" s="33">
        <v>7</v>
      </c>
      <c r="K39" s="22">
        <f t="shared" si="7"/>
        <v>7.6923076923076925</v>
      </c>
      <c r="L39" s="35">
        <f t="shared" si="8"/>
        <v>141</v>
      </c>
      <c r="M39" s="22">
        <f t="shared" si="3"/>
        <v>11.249401627573002</v>
      </c>
      <c r="N39" s="35">
        <v>70</v>
      </c>
      <c r="O39" s="29">
        <v>71</v>
      </c>
      <c r="P39" s="83">
        <f t="shared" si="11"/>
        <v>-50</v>
      </c>
      <c r="Q39" s="105">
        <f t="shared" si="4"/>
        <v>-3.9891495133237593</v>
      </c>
      <c r="R39" s="33">
        <f t="shared" si="9"/>
        <v>0</v>
      </c>
      <c r="S39" s="22">
        <f t="shared" si="6"/>
        <v>0</v>
      </c>
      <c r="T39" s="33">
        <v>0</v>
      </c>
      <c r="U39" s="39">
        <v>0</v>
      </c>
    </row>
    <row r="40" spans="1:21" ht="16.5" customHeight="1">
      <c r="A40" s="9">
        <v>442</v>
      </c>
      <c r="B40" s="198" t="s">
        <v>36</v>
      </c>
      <c r="C40" s="199"/>
      <c r="D40" s="187">
        <v>20531</v>
      </c>
      <c r="E40" s="188"/>
      <c r="F40" s="21">
        <f t="shared" si="10"/>
        <v>114</v>
      </c>
      <c r="G40" s="22">
        <f t="shared" si="1"/>
        <v>5.552579026837465</v>
      </c>
      <c r="H40" s="21">
        <v>48</v>
      </c>
      <c r="I40" s="29">
        <v>66</v>
      </c>
      <c r="J40" s="33">
        <v>12</v>
      </c>
      <c r="K40" s="22">
        <f t="shared" si="7"/>
        <v>10.526315789473683</v>
      </c>
      <c r="L40" s="35">
        <f t="shared" si="8"/>
        <v>254</v>
      </c>
      <c r="M40" s="22">
        <f t="shared" si="3"/>
        <v>12.371535726462422</v>
      </c>
      <c r="N40" s="35">
        <v>146</v>
      </c>
      <c r="O40" s="29">
        <v>108</v>
      </c>
      <c r="P40" s="83">
        <f t="shared" si="11"/>
        <v>-140</v>
      </c>
      <c r="Q40" s="105">
        <f t="shared" si="4"/>
        <v>-6.818956699624957</v>
      </c>
      <c r="R40" s="33">
        <f t="shared" si="9"/>
        <v>0</v>
      </c>
      <c r="S40" s="22">
        <f t="shared" si="6"/>
        <v>0</v>
      </c>
      <c r="T40" s="33">
        <v>0</v>
      </c>
      <c r="U40" s="39">
        <v>0</v>
      </c>
    </row>
    <row r="41" spans="1:21" ht="16.5" customHeight="1">
      <c r="A41" s="9">
        <v>443</v>
      </c>
      <c r="B41" s="198" t="s">
        <v>37</v>
      </c>
      <c r="C41" s="199"/>
      <c r="D41" s="187">
        <v>6956</v>
      </c>
      <c r="E41" s="188"/>
      <c r="F41" s="21">
        <f t="shared" si="10"/>
        <v>45</v>
      </c>
      <c r="G41" s="22">
        <f t="shared" si="1"/>
        <v>6.469235192639448</v>
      </c>
      <c r="H41" s="21">
        <v>22</v>
      </c>
      <c r="I41" s="29">
        <v>23</v>
      </c>
      <c r="J41" s="33">
        <v>9</v>
      </c>
      <c r="K41" s="22">
        <f t="shared" si="7"/>
        <v>20</v>
      </c>
      <c r="L41" s="35">
        <f t="shared" si="8"/>
        <v>106</v>
      </c>
      <c r="M41" s="22">
        <f t="shared" si="3"/>
        <v>15.238642898217368</v>
      </c>
      <c r="N41" s="35">
        <v>66</v>
      </c>
      <c r="O41" s="29">
        <v>40</v>
      </c>
      <c r="P41" s="83">
        <f t="shared" si="11"/>
        <v>-61</v>
      </c>
      <c r="Q41" s="105">
        <f t="shared" si="4"/>
        <v>-8.769407705577919</v>
      </c>
      <c r="R41" s="33">
        <f t="shared" si="9"/>
        <v>0</v>
      </c>
      <c r="S41" s="22">
        <f t="shared" si="6"/>
        <v>0</v>
      </c>
      <c r="T41" s="33">
        <v>0</v>
      </c>
      <c r="U41" s="39">
        <v>0</v>
      </c>
    </row>
    <row r="42" spans="1:21" ht="16.5" customHeight="1">
      <c r="A42" s="9">
        <v>444</v>
      </c>
      <c r="B42" s="198" t="s">
        <v>38</v>
      </c>
      <c r="C42" s="199"/>
      <c r="D42" s="187">
        <v>8891</v>
      </c>
      <c r="E42" s="188"/>
      <c r="F42" s="21">
        <f t="shared" si="10"/>
        <v>51</v>
      </c>
      <c r="G42" s="22">
        <f t="shared" si="1"/>
        <v>5.736137667304016</v>
      </c>
      <c r="H42" s="21">
        <v>29</v>
      </c>
      <c r="I42" s="29">
        <v>22</v>
      </c>
      <c r="J42" s="33">
        <v>6</v>
      </c>
      <c r="K42" s="22">
        <f t="shared" si="7"/>
        <v>11.76470588235294</v>
      </c>
      <c r="L42" s="35">
        <f t="shared" si="8"/>
        <v>96</v>
      </c>
      <c r="M42" s="22">
        <f t="shared" si="3"/>
        <v>10.797435609042852</v>
      </c>
      <c r="N42" s="35">
        <v>54</v>
      </c>
      <c r="O42" s="29">
        <v>42</v>
      </c>
      <c r="P42" s="83">
        <f t="shared" si="11"/>
        <v>-45</v>
      </c>
      <c r="Q42" s="105">
        <f t="shared" si="4"/>
        <v>-5.061297941738837</v>
      </c>
      <c r="R42" s="33">
        <f t="shared" si="9"/>
        <v>0</v>
      </c>
      <c r="S42" s="22">
        <f t="shared" si="6"/>
        <v>0</v>
      </c>
      <c r="T42" s="33">
        <v>0</v>
      </c>
      <c r="U42" s="39">
        <v>0</v>
      </c>
    </row>
    <row r="43" spans="1:21" ht="16.5" customHeight="1">
      <c r="A43" s="9">
        <v>445</v>
      </c>
      <c r="B43" s="198" t="s">
        <v>39</v>
      </c>
      <c r="C43" s="199"/>
      <c r="D43" s="187">
        <v>5854</v>
      </c>
      <c r="E43" s="188"/>
      <c r="F43" s="21">
        <f t="shared" si="10"/>
        <v>34</v>
      </c>
      <c r="G43" s="22">
        <f t="shared" si="1"/>
        <v>5.807994533652203</v>
      </c>
      <c r="H43" s="21">
        <v>19</v>
      </c>
      <c r="I43" s="29">
        <v>15</v>
      </c>
      <c r="J43" s="33">
        <v>1</v>
      </c>
      <c r="K43" s="22">
        <f t="shared" si="7"/>
        <v>2.941176470588235</v>
      </c>
      <c r="L43" s="35">
        <f t="shared" si="8"/>
        <v>79</v>
      </c>
      <c r="M43" s="22">
        <f t="shared" si="3"/>
        <v>13.495046122309532</v>
      </c>
      <c r="N43" s="35">
        <v>44</v>
      </c>
      <c r="O43" s="29">
        <v>35</v>
      </c>
      <c r="P43" s="83">
        <f t="shared" si="11"/>
        <v>-45</v>
      </c>
      <c r="Q43" s="105">
        <f t="shared" si="4"/>
        <v>-7.687051588657328</v>
      </c>
      <c r="R43" s="33">
        <f t="shared" si="9"/>
        <v>0</v>
      </c>
      <c r="S43" s="22">
        <f t="shared" si="6"/>
        <v>0</v>
      </c>
      <c r="T43" s="33">
        <v>0</v>
      </c>
      <c r="U43" s="39">
        <v>0</v>
      </c>
    </row>
    <row r="44" spans="1:21" ht="16.5" customHeight="1">
      <c r="A44" s="9">
        <v>446</v>
      </c>
      <c r="B44" s="198" t="s">
        <v>40</v>
      </c>
      <c r="C44" s="199"/>
      <c r="D44" s="187">
        <v>15786</v>
      </c>
      <c r="E44" s="188"/>
      <c r="F44" s="21">
        <f t="shared" si="10"/>
        <v>109</v>
      </c>
      <c r="G44" s="22">
        <f t="shared" si="1"/>
        <v>6.9048524008615235</v>
      </c>
      <c r="H44" s="21">
        <v>62</v>
      </c>
      <c r="I44" s="29">
        <v>47</v>
      </c>
      <c r="J44" s="33">
        <v>8</v>
      </c>
      <c r="K44" s="22">
        <f t="shared" si="7"/>
        <v>7.339449541284404</v>
      </c>
      <c r="L44" s="35">
        <f t="shared" si="8"/>
        <v>134</v>
      </c>
      <c r="M44" s="22">
        <f t="shared" si="3"/>
        <v>8.488534144178384</v>
      </c>
      <c r="N44" s="35">
        <v>78</v>
      </c>
      <c r="O44" s="29">
        <v>56</v>
      </c>
      <c r="P44" s="83">
        <f t="shared" si="11"/>
        <v>-25</v>
      </c>
      <c r="Q44" s="105">
        <f t="shared" si="4"/>
        <v>-1.583681743316863</v>
      </c>
      <c r="R44" s="33">
        <f t="shared" si="9"/>
        <v>0</v>
      </c>
      <c r="S44" s="22">
        <f t="shared" si="6"/>
        <v>0</v>
      </c>
      <c r="T44" s="33">
        <v>0</v>
      </c>
      <c r="U44" s="39">
        <v>0</v>
      </c>
    </row>
    <row r="45" spans="1:21" ht="16.5" customHeight="1">
      <c r="A45" s="9">
        <v>447</v>
      </c>
      <c r="B45" s="198" t="s">
        <v>41</v>
      </c>
      <c r="C45" s="199"/>
      <c r="D45" s="187">
        <v>7102</v>
      </c>
      <c r="E45" s="188"/>
      <c r="F45" s="21">
        <f t="shared" si="10"/>
        <v>43</v>
      </c>
      <c r="G45" s="22">
        <f t="shared" si="1"/>
        <v>6.054632497887919</v>
      </c>
      <c r="H45" s="21">
        <v>19</v>
      </c>
      <c r="I45" s="29">
        <v>24</v>
      </c>
      <c r="J45" s="33">
        <v>1</v>
      </c>
      <c r="K45" s="22">
        <f t="shared" si="7"/>
        <v>2.3255813953488373</v>
      </c>
      <c r="L45" s="35">
        <f t="shared" si="8"/>
        <v>63</v>
      </c>
      <c r="M45" s="22">
        <f t="shared" si="3"/>
        <v>8.87074063644044</v>
      </c>
      <c r="N45" s="35">
        <v>34</v>
      </c>
      <c r="O45" s="29">
        <v>29</v>
      </c>
      <c r="P45" s="83">
        <f t="shared" si="11"/>
        <v>-20</v>
      </c>
      <c r="Q45" s="105">
        <f t="shared" si="4"/>
        <v>-2.8161081385525204</v>
      </c>
      <c r="R45" s="33">
        <f t="shared" si="9"/>
        <v>0</v>
      </c>
      <c r="S45" s="22">
        <f t="shared" si="6"/>
        <v>0</v>
      </c>
      <c r="T45" s="33">
        <v>0</v>
      </c>
      <c r="U45" s="39">
        <v>0</v>
      </c>
    </row>
    <row r="46" spans="1:21" ht="16.5" customHeight="1">
      <c r="A46" s="9">
        <v>448</v>
      </c>
      <c r="B46" s="198" t="s">
        <v>42</v>
      </c>
      <c r="C46" s="199"/>
      <c r="D46" s="187">
        <v>6465</v>
      </c>
      <c r="E46" s="188"/>
      <c r="F46" s="21">
        <f t="shared" si="10"/>
        <v>42</v>
      </c>
      <c r="G46" s="22">
        <f t="shared" si="1"/>
        <v>6.496519721577727</v>
      </c>
      <c r="H46" s="21">
        <v>16</v>
      </c>
      <c r="I46" s="29">
        <v>26</v>
      </c>
      <c r="J46" s="33">
        <v>5</v>
      </c>
      <c r="K46" s="22">
        <f t="shared" si="7"/>
        <v>11.904761904761903</v>
      </c>
      <c r="L46" s="35">
        <f t="shared" si="8"/>
        <v>90</v>
      </c>
      <c r="M46" s="22">
        <f t="shared" si="3"/>
        <v>13.921113689095128</v>
      </c>
      <c r="N46" s="35">
        <v>42</v>
      </c>
      <c r="O46" s="29">
        <v>48</v>
      </c>
      <c r="P46" s="83">
        <f t="shared" si="11"/>
        <v>-48</v>
      </c>
      <c r="Q46" s="105">
        <f t="shared" si="4"/>
        <v>-7.424593967517401</v>
      </c>
      <c r="R46" s="33">
        <f t="shared" si="9"/>
        <v>0</v>
      </c>
      <c r="S46" s="22">
        <f t="shared" si="6"/>
        <v>0</v>
      </c>
      <c r="T46" s="33">
        <v>0</v>
      </c>
      <c r="U46" s="39">
        <v>0</v>
      </c>
    </row>
    <row r="47" spans="1:21" ht="16.5" customHeight="1" thickBot="1">
      <c r="A47" s="11">
        <v>450</v>
      </c>
      <c r="B47" s="200" t="s">
        <v>43</v>
      </c>
      <c r="C47" s="201"/>
      <c r="D47" s="189">
        <v>3183</v>
      </c>
      <c r="E47" s="190"/>
      <c r="F47" s="25">
        <f t="shared" si="10"/>
        <v>26</v>
      </c>
      <c r="G47" s="26">
        <f t="shared" si="1"/>
        <v>8.168394596292806</v>
      </c>
      <c r="H47" s="25">
        <v>13</v>
      </c>
      <c r="I47" s="30">
        <v>13</v>
      </c>
      <c r="J47" s="34">
        <v>3</v>
      </c>
      <c r="K47" s="26">
        <f t="shared" si="7"/>
        <v>11.538461538461538</v>
      </c>
      <c r="L47" s="36">
        <f t="shared" si="8"/>
        <v>41</v>
      </c>
      <c r="M47" s="26">
        <f t="shared" si="3"/>
        <v>12.880929940307887</v>
      </c>
      <c r="N47" s="36">
        <v>22</v>
      </c>
      <c r="O47" s="30">
        <v>19</v>
      </c>
      <c r="P47" s="84">
        <f t="shared" si="11"/>
        <v>-15</v>
      </c>
      <c r="Q47" s="107">
        <f t="shared" si="4"/>
        <v>-4.7125353440150795</v>
      </c>
      <c r="R47" s="34">
        <f t="shared" si="9"/>
        <v>0</v>
      </c>
      <c r="S47" s="26">
        <f t="shared" si="6"/>
        <v>0</v>
      </c>
      <c r="T47" s="34">
        <v>0</v>
      </c>
      <c r="U47" s="40">
        <v>0</v>
      </c>
    </row>
  </sheetData>
  <mergeCells count="99">
    <mergeCell ref="S4:S6"/>
    <mergeCell ref="T4:T6"/>
    <mergeCell ref="F3:K3"/>
    <mergeCell ref="L3:O3"/>
    <mergeCell ref="F4:F6"/>
    <mergeCell ref="P3:Q3"/>
    <mergeCell ref="R4:R6"/>
    <mergeCell ref="G4:G6"/>
    <mergeCell ref="H4:H6"/>
    <mergeCell ref="I4:I6"/>
    <mergeCell ref="L4:L6"/>
    <mergeCell ref="J4:K5"/>
    <mergeCell ref="U4:U6"/>
    <mergeCell ref="A3:A6"/>
    <mergeCell ref="B3:C6"/>
    <mergeCell ref="D3:E6"/>
    <mergeCell ref="M4:M6"/>
    <mergeCell ref="N4:N6"/>
    <mergeCell ref="O4:O6"/>
    <mergeCell ref="P4:P6"/>
    <mergeCell ref="R3:U3"/>
    <mergeCell ref="Q4:Q6"/>
    <mergeCell ref="B15:C15"/>
    <mergeCell ref="B16:C16"/>
    <mergeCell ref="D10:E10"/>
    <mergeCell ref="D11:E11"/>
    <mergeCell ref="D12:E12"/>
    <mergeCell ref="D13:E13"/>
    <mergeCell ref="D14:E14"/>
    <mergeCell ref="D15:E15"/>
    <mergeCell ref="B17:C17"/>
    <mergeCell ref="B18:C18"/>
    <mergeCell ref="B19:C19"/>
    <mergeCell ref="B20:C20"/>
    <mergeCell ref="B21:C21"/>
    <mergeCell ref="B22:C22"/>
    <mergeCell ref="B24:C24"/>
    <mergeCell ref="B25:C25"/>
    <mergeCell ref="B26:C26"/>
    <mergeCell ref="B35:C35"/>
    <mergeCell ref="B23:C23"/>
    <mergeCell ref="B27:C27"/>
    <mergeCell ref="B28:C28"/>
    <mergeCell ref="B29:C29"/>
    <mergeCell ref="B30:C30"/>
    <mergeCell ref="B31:C31"/>
    <mergeCell ref="B32:C32"/>
    <mergeCell ref="B33:C33"/>
    <mergeCell ref="B42:C42"/>
    <mergeCell ref="B36:C36"/>
    <mergeCell ref="B37:C37"/>
    <mergeCell ref="B38:C38"/>
    <mergeCell ref="B40:C40"/>
    <mergeCell ref="B34:C34"/>
    <mergeCell ref="B47:C47"/>
    <mergeCell ref="B7:C7"/>
    <mergeCell ref="B8:C8"/>
    <mergeCell ref="B43:C43"/>
    <mergeCell ref="B44:C44"/>
    <mergeCell ref="B45:C45"/>
    <mergeCell ref="B46:C46"/>
    <mergeCell ref="B39:C39"/>
    <mergeCell ref="B41:C41"/>
    <mergeCell ref="A7:A8"/>
    <mergeCell ref="D7:E7"/>
    <mergeCell ref="D8:E8"/>
    <mergeCell ref="D9:E9"/>
    <mergeCell ref="D16:E16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35:E35"/>
    <mergeCell ref="D23:E23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D39:E39"/>
    <mergeCell ref="D40:E40"/>
    <mergeCell ref="D41:E41"/>
    <mergeCell ref="D46:E46"/>
    <mergeCell ref="D47:E47"/>
    <mergeCell ref="D42:E42"/>
    <mergeCell ref="D43:E43"/>
    <mergeCell ref="D44:E44"/>
    <mergeCell ref="D45:E45"/>
  </mergeCells>
  <printOptions/>
  <pageMargins left="0.55" right="0.38" top="0.24" bottom="0.17" header="0.42" footer="0.17"/>
  <pageSetup horizontalDpi="300" verticalDpi="300" orientation="landscape" paperSize="12" scale="90" r:id="rId1"/>
  <headerFooter alignWithMargins="0">
    <oddFooter>&amp;C13</oddFooter>
  </headerFooter>
  <ignoredErrors>
    <ignoredError sqref="H9:J14 T9:U14 N9:O14 F15:F22 F27:F33 F24:F26 F36:F46 F47" formulaRange="1"/>
    <ignoredError sqref="R9:R22 Q7:S7 K7 M7 R27:R33 R24:R26 R36:R46 R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3" ySplit="6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33" sqref="N33"/>
    </sheetView>
  </sheetViews>
  <sheetFormatPr defaultColWidth="9.00390625" defaultRowHeight="13.5"/>
  <cols>
    <col min="1" max="1" width="6.875" style="0" customWidth="1"/>
    <col min="3" max="3" width="8.75390625" style="0" customWidth="1"/>
    <col min="5" max="5" width="6.75390625" style="0" customWidth="1"/>
    <col min="6" max="6" width="9.00390625" style="87" customWidth="1"/>
    <col min="7" max="7" width="9.00390625" style="103" customWidth="1"/>
    <col min="8" max="10" width="9.00390625" style="87" customWidth="1"/>
    <col min="11" max="11" width="9.00390625" style="103" customWidth="1"/>
    <col min="12" max="12" width="9.00390625" style="87" customWidth="1"/>
    <col min="13" max="13" width="9.00390625" style="103" customWidth="1"/>
    <col min="14" max="16" width="9.00390625" style="87" customWidth="1"/>
    <col min="17" max="17" width="9.00390625" style="103" customWidth="1"/>
    <col min="18" max="18" width="9.00390625" style="87" customWidth="1"/>
    <col min="19" max="19" width="9.00390625" style="103" customWidth="1"/>
    <col min="20" max="20" width="9.375" style="87" customWidth="1"/>
    <col min="21" max="21" width="9.00390625" style="87" customWidth="1"/>
  </cols>
  <sheetData>
    <row r="1" ht="13.5">
      <c r="A1" t="s">
        <v>45</v>
      </c>
    </row>
    <row r="2" ht="14.25" thickBot="1"/>
    <row r="3" spans="1:21" ht="16.5" customHeight="1">
      <c r="A3" s="225" t="s">
        <v>1</v>
      </c>
      <c r="B3" s="228" t="s">
        <v>191</v>
      </c>
      <c r="C3" s="228"/>
      <c r="D3" s="228" t="s">
        <v>203</v>
      </c>
      <c r="E3" s="228"/>
      <c r="F3" s="240" t="s">
        <v>83</v>
      </c>
      <c r="G3" s="240"/>
      <c r="H3" s="240"/>
      <c r="I3" s="240"/>
      <c r="J3" s="240"/>
      <c r="K3" s="240"/>
      <c r="L3" s="241" t="s">
        <v>84</v>
      </c>
      <c r="M3" s="210"/>
      <c r="N3" s="210"/>
      <c r="O3" s="210"/>
      <c r="P3" s="241" t="s">
        <v>85</v>
      </c>
      <c r="Q3" s="272"/>
      <c r="R3" s="210" t="s">
        <v>86</v>
      </c>
      <c r="S3" s="210"/>
      <c r="T3" s="210"/>
      <c r="U3" s="211"/>
    </row>
    <row r="4" spans="1:21" ht="16.5" customHeight="1">
      <c r="A4" s="226"/>
      <c r="B4" s="229"/>
      <c r="C4" s="229"/>
      <c r="D4" s="229"/>
      <c r="E4" s="229"/>
      <c r="F4" s="260" t="s">
        <v>92</v>
      </c>
      <c r="G4" s="212" t="s">
        <v>2</v>
      </c>
      <c r="H4" s="260" t="s">
        <v>3</v>
      </c>
      <c r="I4" s="269" t="s">
        <v>4</v>
      </c>
      <c r="J4" s="218" t="s">
        <v>5</v>
      </c>
      <c r="K4" s="219"/>
      <c r="L4" s="260" t="s">
        <v>92</v>
      </c>
      <c r="M4" s="212" t="s">
        <v>2</v>
      </c>
      <c r="N4" s="266" t="s">
        <v>3</v>
      </c>
      <c r="O4" s="269" t="s">
        <v>4</v>
      </c>
      <c r="P4" s="260" t="s">
        <v>92</v>
      </c>
      <c r="Q4" s="212" t="s">
        <v>2</v>
      </c>
      <c r="R4" s="260" t="s">
        <v>92</v>
      </c>
      <c r="S4" s="212" t="s">
        <v>2</v>
      </c>
      <c r="T4" s="260" t="s">
        <v>3</v>
      </c>
      <c r="U4" s="263" t="s">
        <v>4</v>
      </c>
    </row>
    <row r="5" spans="1:21" ht="16.5" customHeight="1">
      <c r="A5" s="226"/>
      <c r="B5" s="229"/>
      <c r="C5" s="229"/>
      <c r="D5" s="229"/>
      <c r="E5" s="229"/>
      <c r="F5" s="261"/>
      <c r="G5" s="213"/>
      <c r="H5" s="261"/>
      <c r="I5" s="270"/>
      <c r="J5" s="220"/>
      <c r="K5" s="221"/>
      <c r="L5" s="261"/>
      <c r="M5" s="213"/>
      <c r="N5" s="267"/>
      <c r="O5" s="270"/>
      <c r="P5" s="261"/>
      <c r="Q5" s="213"/>
      <c r="R5" s="261"/>
      <c r="S5" s="213"/>
      <c r="T5" s="261"/>
      <c r="U5" s="264"/>
    </row>
    <row r="6" spans="1:21" ht="16.5" customHeight="1">
      <c r="A6" s="227"/>
      <c r="B6" s="230"/>
      <c r="C6" s="230"/>
      <c r="D6" s="230"/>
      <c r="E6" s="230"/>
      <c r="F6" s="262"/>
      <c r="G6" s="214"/>
      <c r="H6" s="262"/>
      <c r="I6" s="271"/>
      <c r="J6" s="98" t="s">
        <v>92</v>
      </c>
      <c r="K6" s="110" t="s">
        <v>93</v>
      </c>
      <c r="L6" s="262"/>
      <c r="M6" s="214"/>
      <c r="N6" s="268"/>
      <c r="O6" s="271"/>
      <c r="P6" s="262"/>
      <c r="Q6" s="214"/>
      <c r="R6" s="262"/>
      <c r="S6" s="214"/>
      <c r="T6" s="262"/>
      <c r="U6" s="265"/>
    </row>
    <row r="7" spans="1:21" ht="16.5" customHeight="1">
      <c r="A7" s="46">
        <v>205</v>
      </c>
      <c r="B7" s="259" t="s">
        <v>46</v>
      </c>
      <c r="C7" s="259"/>
      <c r="D7" s="193">
        <v>48681</v>
      </c>
      <c r="E7" s="194"/>
      <c r="F7" s="94">
        <f aca="true" t="shared" si="0" ref="F7:F39">SUM(H7:I7)</f>
        <v>374</v>
      </c>
      <c r="G7" s="104">
        <f aca="true" t="shared" si="1" ref="G7:G39">F7/D7*1000</f>
        <v>7.682668803023766</v>
      </c>
      <c r="H7" s="94">
        <v>194</v>
      </c>
      <c r="I7" s="88">
        <v>180</v>
      </c>
      <c r="J7" s="94">
        <v>37</v>
      </c>
      <c r="K7" s="104">
        <f>J7/F7*100</f>
        <v>9.893048128342247</v>
      </c>
      <c r="L7" s="94">
        <f aca="true" t="shared" si="2" ref="L7:L39">SUM(N7:O7)</f>
        <v>479</v>
      </c>
      <c r="M7" s="104">
        <f>L7/D7*1000</f>
        <v>9.839567798525092</v>
      </c>
      <c r="N7" s="94">
        <v>273</v>
      </c>
      <c r="O7" s="88">
        <v>206</v>
      </c>
      <c r="P7" s="94">
        <f>F7-L7</f>
        <v>-105</v>
      </c>
      <c r="Q7" s="104">
        <f>P7/D7*1000</f>
        <v>-2.156898995501325</v>
      </c>
      <c r="R7" s="95">
        <f aca="true" t="shared" si="3" ref="R7:R39">SUM(T7:U7)</f>
        <v>2</v>
      </c>
      <c r="S7" s="104">
        <f>R7/F7*1000</f>
        <v>5.347593582887701</v>
      </c>
      <c r="T7" s="94">
        <v>0</v>
      </c>
      <c r="U7" s="99">
        <v>2</v>
      </c>
    </row>
    <row r="8" spans="1:21" ht="16.5" customHeight="1">
      <c r="A8" s="9">
        <v>321</v>
      </c>
      <c r="B8" s="250" t="s">
        <v>47</v>
      </c>
      <c r="C8" s="250"/>
      <c r="D8" s="187">
        <v>12834</v>
      </c>
      <c r="E8" s="188"/>
      <c r="F8" s="95">
        <f t="shared" si="0"/>
        <v>81</v>
      </c>
      <c r="G8" s="105">
        <f t="shared" si="1"/>
        <v>6.311360448807854</v>
      </c>
      <c r="H8" s="95">
        <v>39</v>
      </c>
      <c r="I8" s="89">
        <v>42</v>
      </c>
      <c r="J8" s="95">
        <v>7</v>
      </c>
      <c r="K8" s="105">
        <f aca="true" t="shared" si="4" ref="K8:K39">J8/F8*100</f>
        <v>8.641975308641975</v>
      </c>
      <c r="L8" s="95">
        <f t="shared" si="2"/>
        <v>189</v>
      </c>
      <c r="M8" s="105">
        <f aca="true" t="shared" si="5" ref="M8:M39">L8/D8*1000</f>
        <v>14.726507713884992</v>
      </c>
      <c r="N8" s="95">
        <v>117</v>
      </c>
      <c r="O8" s="89">
        <v>72</v>
      </c>
      <c r="P8" s="95">
        <f aca="true" t="shared" si="6" ref="P8:P39">F8-L8</f>
        <v>-108</v>
      </c>
      <c r="Q8" s="105">
        <f aca="true" t="shared" si="7" ref="Q8:Q39">P8/D8*1000</f>
        <v>-8.415147265077138</v>
      </c>
      <c r="R8" s="95">
        <f t="shared" si="3"/>
        <v>1</v>
      </c>
      <c r="S8" s="105">
        <f aca="true" t="shared" si="8" ref="S8:S39">R8/F8*1000</f>
        <v>12.345679012345679</v>
      </c>
      <c r="T8" s="95">
        <v>1</v>
      </c>
      <c r="U8" s="100">
        <v>0</v>
      </c>
    </row>
    <row r="9" spans="1:21" ht="16.5" customHeight="1">
      <c r="A9" s="9">
        <v>322</v>
      </c>
      <c r="B9" s="250" t="s">
        <v>48</v>
      </c>
      <c r="C9" s="250"/>
      <c r="D9" s="187">
        <v>19145</v>
      </c>
      <c r="E9" s="188"/>
      <c r="F9" s="95">
        <f t="shared" si="0"/>
        <v>131</v>
      </c>
      <c r="G9" s="105">
        <f t="shared" si="1"/>
        <v>6.8425176286236615</v>
      </c>
      <c r="H9" s="95">
        <v>72</v>
      </c>
      <c r="I9" s="89">
        <v>59</v>
      </c>
      <c r="J9" s="95">
        <v>10</v>
      </c>
      <c r="K9" s="105">
        <f t="shared" si="4"/>
        <v>7.633587786259542</v>
      </c>
      <c r="L9" s="95">
        <f t="shared" si="2"/>
        <v>240</v>
      </c>
      <c r="M9" s="105">
        <f t="shared" si="5"/>
        <v>12.535910159310525</v>
      </c>
      <c r="N9" s="95">
        <v>134</v>
      </c>
      <c r="O9" s="89">
        <v>106</v>
      </c>
      <c r="P9" s="95">
        <f t="shared" si="6"/>
        <v>-109</v>
      </c>
      <c r="Q9" s="105">
        <f t="shared" si="7"/>
        <v>-5.693392530686864</v>
      </c>
      <c r="R9" s="95">
        <f t="shared" si="3"/>
        <v>0</v>
      </c>
      <c r="S9" s="105">
        <f t="shared" si="8"/>
        <v>0</v>
      </c>
      <c r="T9" s="95">
        <v>0</v>
      </c>
      <c r="U9" s="100">
        <v>0</v>
      </c>
    </row>
    <row r="10" spans="1:21" ht="16.5" customHeight="1">
      <c r="A10" s="9">
        <v>323</v>
      </c>
      <c r="B10" s="250" t="s">
        <v>49</v>
      </c>
      <c r="C10" s="250"/>
      <c r="D10" s="187">
        <v>8390</v>
      </c>
      <c r="E10" s="188"/>
      <c r="F10" s="95">
        <f t="shared" si="0"/>
        <v>44</v>
      </c>
      <c r="G10" s="105">
        <f t="shared" si="1"/>
        <v>5.244338498212158</v>
      </c>
      <c r="H10" s="95">
        <v>24</v>
      </c>
      <c r="I10" s="89">
        <v>20</v>
      </c>
      <c r="J10" s="95">
        <v>3</v>
      </c>
      <c r="K10" s="105">
        <f t="shared" si="4"/>
        <v>6.8181818181818175</v>
      </c>
      <c r="L10" s="95">
        <f t="shared" si="2"/>
        <v>108</v>
      </c>
      <c r="M10" s="105">
        <f t="shared" si="5"/>
        <v>12.872467222884387</v>
      </c>
      <c r="N10" s="95">
        <v>57</v>
      </c>
      <c r="O10" s="89">
        <v>51</v>
      </c>
      <c r="P10" s="95">
        <f t="shared" si="6"/>
        <v>-64</v>
      </c>
      <c r="Q10" s="105">
        <f t="shared" si="7"/>
        <v>-7.628128724672229</v>
      </c>
      <c r="R10" s="95">
        <f t="shared" si="3"/>
        <v>0</v>
      </c>
      <c r="S10" s="105">
        <f t="shared" si="8"/>
        <v>0</v>
      </c>
      <c r="T10" s="95">
        <v>0</v>
      </c>
      <c r="U10" s="100">
        <v>0</v>
      </c>
    </row>
    <row r="11" spans="1:21" ht="16.5" customHeight="1">
      <c r="A11" s="9">
        <v>324</v>
      </c>
      <c r="B11" s="250" t="s">
        <v>50</v>
      </c>
      <c r="C11" s="250"/>
      <c r="D11" s="187">
        <v>5008</v>
      </c>
      <c r="E11" s="188"/>
      <c r="F11" s="95">
        <f t="shared" si="0"/>
        <v>39</v>
      </c>
      <c r="G11" s="105">
        <f t="shared" si="1"/>
        <v>7.787539936102236</v>
      </c>
      <c r="H11" s="95">
        <v>21</v>
      </c>
      <c r="I11" s="89">
        <v>18</v>
      </c>
      <c r="J11" s="95">
        <v>2</v>
      </c>
      <c r="K11" s="105">
        <f t="shared" si="4"/>
        <v>5.128205128205128</v>
      </c>
      <c r="L11" s="95">
        <f t="shared" si="2"/>
        <v>55</v>
      </c>
      <c r="M11" s="105">
        <f t="shared" si="5"/>
        <v>10.982428115015974</v>
      </c>
      <c r="N11" s="95">
        <v>29</v>
      </c>
      <c r="O11" s="89">
        <v>26</v>
      </c>
      <c r="P11" s="95">
        <f t="shared" si="6"/>
        <v>-16</v>
      </c>
      <c r="Q11" s="105">
        <f t="shared" si="7"/>
        <v>-3.1948881789137378</v>
      </c>
      <c r="R11" s="95">
        <f t="shared" si="3"/>
        <v>0</v>
      </c>
      <c r="S11" s="105">
        <f t="shared" si="8"/>
        <v>0</v>
      </c>
      <c r="T11" s="95">
        <v>0</v>
      </c>
      <c r="U11" s="100">
        <v>0</v>
      </c>
    </row>
    <row r="12" spans="1:21" ht="16.5" customHeight="1">
      <c r="A12" s="9">
        <v>325</v>
      </c>
      <c r="B12" s="250" t="s">
        <v>51</v>
      </c>
      <c r="C12" s="250"/>
      <c r="D12" s="187">
        <v>2679</v>
      </c>
      <c r="E12" s="188"/>
      <c r="F12" s="95">
        <f t="shared" si="0"/>
        <v>19</v>
      </c>
      <c r="G12" s="105">
        <f t="shared" si="1"/>
        <v>7.092198581560283</v>
      </c>
      <c r="H12" s="95">
        <v>8</v>
      </c>
      <c r="I12" s="89">
        <v>11</v>
      </c>
      <c r="J12" s="95">
        <v>1</v>
      </c>
      <c r="K12" s="105">
        <f t="shared" si="4"/>
        <v>5.263157894736842</v>
      </c>
      <c r="L12" s="95">
        <f t="shared" si="2"/>
        <v>45</v>
      </c>
      <c r="M12" s="105">
        <f t="shared" si="5"/>
        <v>16.7973124300112</v>
      </c>
      <c r="N12" s="95">
        <v>22</v>
      </c>
      <c r="O12" s="89">
        <v>23</v>
      </c>
      <c r="P12" s="95">
        <f t="shared" si="6"/>
        <v>-26</v>
      </c>
      <c r="Q12" s="105">
        <f t="shared" si="7"/>
        <v>-9.705113848450916</v>
      </c>
      <c r="R12" s="95">
        <f t="shared" si="3"/>
        <v>0</v>
      </c>
      <c r="S12" s="105">
        <f t="shared" si="8"/>
        <v>0</v>
      </c>
      <c r="T12" s="95">
        <v>0</v>
      </c>
      <c r="U12" s="100">
        <v>0</v>
      </c>
    </row>
    <row r="13" spans="1:21" ht="16.5" customHeight="1">
      <c r="A13" s="9">
        <v>326</v>
      </c>
      <c r="B13" s="250" t="s">
        <v>52</v>
      </c>
      <c r="C13" s="250"/>
      <c r="D13" s="187">
        <v>5150</v>
      </c>
      <c r="E13" s="188"/>
      <c r="F13" s="95">
        <f t="shared" si="0"/>
        <v>51</v>
      </c>
      <c r="G13" s="105">
        <f t="shared" si="1"/>
        <v>9.902912621359222</v>
      </c>
      <c r="H13" s="95">
        <v>24</v>
      </c>
      <c r="I13" s="89">
        <v>27</v>
      </c>
      <c r="J13" s="95">
        <v>10</v>
      </c>
      <c r="K13" s="105">
        <f t="shared" si="4"/>
        <v>19.607843137254903</v>
      </c>
      <c r="L13" s="95">
        <f t="shared" si="2"/>
        <v>53</v>
      </c>
      <c r="M13" s="105">
        <f t="shared" si="5"/>
        <v>10.291262135922329</v>
      </c>
      <c r="N13" s="95">
        <v>27</v>
      </c>
      <c r="O13" s="89">
        <v>26</v>
      </c>
      <c r="P13" s="95">
        <f t="shared" si="6"/>
        <v>-2</v>
      </c>
      <c r="Q13" s="105">
        <f t="shared" si="7"/>
        <v>-0.38834951456310685</v>
      </c>
      <c r="R13" s="95">
        <f t="shared" si="3"/>
        <v>2</v>
      </c>
      <c r="S13" s="105">
        <f t="shared" si="8"/>
        <v>39.21568627450981</v>
      </c>
      <c r="T13" s="95">
        <v>1</v>
      </c>
      <c r="U13" s="100">
        <v>1</v>
      </c>
    </row>
    <row r="14" spans="1:21" ht="16.5" customHeight="1">
      <c r="A14" s="9">
        <v>327</v>
      </c>
      <c r="B14" s="250" t="s">
        <v>53</v>
      </c>
      <c r="C14" s="250"/>
      <c r="D14" s="187">
        <v>4870</v>
      </c>
      <c r="E14" s="188"/>
      <c r="F14" s="95">
        <f t="shared" si="0"/>
        <v>26</v>
      </c>
      <c r="G14" s="105">
        <f t="shared" si="1"/>
        <v>5.338809034907597</v>
      </c>
      <c r="H14" s="95">
        <v>16</v>
      </c>
      <c r="I14" s="89">
        <v>10</v>
      </c>
      <c r="J14" s="95">
        <v>0</v>
      </c>
      <c r="K14" s="105">
        <f t="shared" si="4"/>
        <v>0</v>
      </c>
      <c r="L14" s="95">
        <f t="shared" si="2"/>
        <v>65</v>
      </c>
      <c r="M14" s="105">
        <f t="shared" si="5"/>
        <v>13.347022587268993</v>
      </c>
      <c r="N14" s="95">
        <v>33</v>
      </c>
      <c r="O14" s="89">
        <v>32</v>
      </c>
      <c r="P14" s="95">
        <f t="shared" si="6"/>
        <v>-39</v>
      </c>
      <c r="Q14" s="105">
        <f t="shared" si="7"/>
        <v>-8.008213552361397</v>
      </c>
      <c r="R14" s="95">
        <f t="shared" si="3"/>
        <v>0</v>
      </c>
      <c r="S14" s="105">
        <f t="shared" si="8"/>
        <v>0</v>
      </c>
      <c r="T14" s="95">
        <v>0</v>
      </c>
      <c r="U14" s="100">
        <v>0</v>
      </c>
    </row>
    <row r="15" spans="1:21" ht="16.5" customHeight="1">
      <c r="A15" s="9">
        <v>328</v>
      </c>
      <c r="B15" s="258" t="s">
        <v>54</v>
      </c>
      <c r="C15" s="258"/>
      <c r="D15" s="187">
        <v>5687</v>
      </c>
      <c r="E15" s="188"/>
      <c r="F15" s="95">
        <f t="shared" si="0"/>
        <v>47</v>
      </c>
      <c r="G15" s="105">
        <f t="shared" si="1"/>
        <v>8.264462809917356</v>
      </c>
      <c r="H15" s="95">
        <v>20</v>
      </c>
      <c r="I15" s="89">
        <v>27</v>
      </c>
      <c r="J15" s="95">
        <v>4</v>
      </c>
      <c r="K15" s="105">
        <f t="shared" si="4"/>
        <v>8.51063829787234</v>
      </c>
      <c r="L15" s="95">
        <f t="shared" si="2"/>
        <v>58</v>
      </c>
      <c r="M15" s="105">
        <f t="shared" si="5"/>
        <v>10.198698786706524</v>
      </c>
      <c r="N15" s="95">
        <v>34</v>
      </c>
      <c r="O15" s="89">
        <v>24</v>
      </c>
      <c r="P15" s="95">
        <f t="shared" si="6"/>
        <v>-11</v>
      </c>
      <c r="Q15" s="105">
        <f t="shared" si="7"/>
        <v>-1.9342359767891684</v>
      </c>
      <c r="R15" s="95">
        <f t="shared" si="3"/>
        <v>0</v>
      </c>
      <c r="S15" s="105">
        <f t="shared" si="8"/>
        <v>0</v>
      </c>
      <c r="T15" s="95">
        <v>0</v>
      </c>
      <c r="U15" s="100">
        <v>0</v>
      </c>
    </row>
    <row r="16" spans="1:21" ht="16.5" customHeight="1">
      <c r="A16" s="9">
        <v>382</v>
      </c>
      <c r="B16" s="258" t="s">
        <v>55</v>
      </c>
      <c r="C16" s="258"/>
      <c r="D16" s="187">
        <v>10611</v>
      </c>
      <c r="E16" s="188"/>
      <c r="F16" s="95">
        <f t="shared" si="0"/>
        <v>53</v>
      </c>
      <c r="G16" s="105">
        <f t="shared" si="1"/>
        <v>4.994816699651306</v>
      </c>
      <c r="H16" s="95">
        <v>24</v>
      </c>
      <c r="I16" s="89">
        <v>29</v>
      </c>
      <c r="J16" s="95">
        <v>6</v>
      </c>
      <c r="K16" s="105">
        <f t="shared" si="4"/>
        <v>11.320754716981133</v>
      </c>
      <c r="L16" s="95">
        <f t="shared" si="2"/>
        <v>150</v>
      </c>
      <c r="M16" s="105">
        <f t="shared" si="5"/>
        <v>14.13627367825841</v>
      </c>
      <c r="N16" s="95">
        <v>88</v>
      </c>
      <c r="O16" s="89">
        <v>62</v>
      </c>
      <c r="P16" s="95">
        <f t="shared" si="6"/>
        <v>-97</v>
      </c>
      <c r="Q16" s="105">
        <f t="shared" si="7"/>
        <v>-9.141456978607106</v>
      </c>
      <c r="R16" s="95">
        <f t="shared" si="3"/>
        <v>0</v>
      </c>
      <c r="S16" s="105">
        <f t="shared" si="8"/>
        <v>0</v>
      </c>
      <c r="T16" s="95">
        <v>0</v>
      </c>
      <c r="U16" s="100">
        <v>0</v>
      </c>
    </row>
    <row r="17" spans="1:21" ht="16.5" customHeight="1">
      <c r="A17" s="9">
        <v>383</v>
      </c>
      <c r="B17" s="251" t="s">
        <v>56</v>
      </c>
      <c r="C17" s="251"/>
      <c r="D17" s="187">
        <v>10450</v>
      </c>
      <c r="E17" s="188"/>
      <c r="F17" s="95">
        <f t="shared" si="0"/>
        <v>71</v>
      </c>
      <c r="G17" s="105">
        <f t="shared" si="1"/>
        <v>6.794258373205741</v>
      </c>
      <c r="H17" s="95">
        <v>34</v>
      </c>
      <c r="I17" s="89">
        <v>37</v>
      </c>
      <c r="J17" s="95">
        <v>10</v>
      </c>
      <c r="K17" s="105">
        <f t="shared" si="4"/>
        <v>14.084507042253522</v>
      </c>
      <c r="L17" s="95">
        <f t="shared" si="2"/>
        <v>138</v>
      </c>
      <c r="M17" s="105">
        <f t="shared" si="5"/>
        <v>13.205741626794259</v>
      </c>
      <c r="N17" s="95">
        <v>76</v>
      </c>
      <c r="O17" s="89">
        <v>62</v>
      </c>
      <c r="P17" s="95">
        <f t="shared" si="6"/>
        <v>-67</v>
      </c>
      <c r="Q17" s="105">
        <f t="shared" si="7"/>
        <v>-6.411483253588516</v>
      </c>
      <c r="R17" s="95">
        <f t="shared" si="3"/>
        <v>1</v>
      </c>
      <c r="S17" s="105">
        <f t="shared" si="8"/>
        <v>14.084507042253522</v>
      </c>
      <c r="T17" s="95">
        <v>1</v>
      </c>
      <c r="U17" s="100">
        <v>0</v>
      </c>
    </row>
    <row r="18" spans="1:21" ht="16.5" customHeight="1">
      <c r="A18" s="9">
        <v>384</v>
      </c>
      <c r="B18" s="251" t="s">
        <v>57</v>
      </c>
      <c r="C18" s="251"/>
      <c r="D18" s="187">
        <v>15357</v>
      </c>
      <c r="E18" s="188"/>
      <c r="F18" s="95">
        <f t="shared" si="0"/>
        <v>129</v>
      </c>
      <c r="G18" s="105">
        <f t="shared" si="1"/>
        <v>8.400078140261769</v>
      </c>
      <c r="H18" s="95">
        <v>58</v>
      </c>
      <c r="I18" s="89">
        <v>71</v>
      </c>
      <c r="J18" s="95">
        <v>18</v>
      </c>
      <c r="K18" s="105">
        <f t="shared" si="4"/>
        <v>13.953488372093023</v>
      </c>
      <c r="L18" s="95">
        <f t="shared" si="2"/>
        <v>185</v>
      </c>
      <c r="M18" s="105">
        <f t="shared" si="5"/>
        <v>12.046623689522693</v>
      </c>
      <c r="N18" s="95">
        <v>103</v>
      </c>
      <c r="O18" s="89">
        <v>82</v>
      </c>
      <c r="P18" s="95">
        <f t="shared" si="6"/>
        <v>-56</v>
      </c>
      <c r="Q18" s="105">
        <f t="shared" si="7"/>
        <v>-3.6465455492609236</v>
      </c>
      <c r="R18" s="95">
        <f t="shared" si="3"/>
        <v>0</v>
      </c>
      <c r="S18" s="105">
        <f t="shared" si="8"/>
        <v>0</v>
      </c>
      <c r="T18" s="95">
        <v>0</v>
      </c>
      <c r="U18" s="100">
        <v>0</v>
      </c>
    </row>
    <row r="19" spans="1:21" ht="16.5" customHeight="1">
      <c r="A19" s="9">
        <v>385</v>
      </c>
      <c r="B19" s="251" t="s">
        <v>58</v>
      </c>
      <c r="C19" s="251"/>
      <c r="D19" s="187">
        <v>2729</v>
      </c>
      <c r="E19" s="188"/>
      <c r="F19" s="95">
        <f t="shared" si="0"/>
        <v>17</v>
      </c>
      <c r="G19" s="105">
        <f t="shared" si="1"/>
        <v>6.22938805423232</v>
      </c>
      <c r="H19" s="95">
        <v>10</v>
      </c>
      <c r="I19" s="89">
        <v>7</v>
      </c>
      <c r="J19" s="95">
        <v>0</v>
      </c>
      <c r="K19" s="105">
        <f t="shared" si="4"/>
        <v>0</v>
      </c>
      <c r="L19" s="95">
        <f t="shared" si="2"/>
        <v>46</v>
      </c>
      <c r="M19" s="105">
        <f t="shared" si="5"/>
        <v>16.855991205569804</v>
      </c>
      <c r="N19" s="95">
        <v>27</v>
      </c>
      <c r="O19" s="89">
        <v>19</v>
      </c>
      <c r="P19" s="95">
        <f t="shared" si="6"/>
        <v>-29</v>
      </c>
      <c r="Q19" s="105">
        <f t="shared" si="7"/>
        <v>-10.626603151337486</v>
      </c>
      <c r="R19" s="95">
        <f t="shared" si="3"/>
        <v>0</v>
      </c>
      <c r="S19" s="105">
        <f t="shared" si="8"/>
        <v>0</v>
      </c>
      <c r="T19" s="95">
        <v>0</v>
      </c>
      <c r="U19" s="100">
        <v>0</v>
      </c>
    </row>
    <row r="20" spans="1:21" ht="16.5" customHeight="1">
      <c r="A20" s="10">
        <v>386</v>
      </c>
      <c r="B20" s="257" t="s">
        <v>59</v>
      </c>
      <c r="C20" s="257"/>
      <c r="D20" s="191">
        <v>3999</v>
      </c>
      <c r="E20" s="192"/>
      <c r="F20" s="96">
        <f t="shared" si="0"/>
        <v>24</v>
      </c>
      <c r="G20" s="106">
        <f t="shared" si="1"/>
        <v>6.001500375093774</v>
      </c>
      <c r="H20" s="96">
        <v>11</v>
      </c>
      <c r="I20" s="90">
        <v>13</v>
      </c>
      <c r="J20" s="96">
        <v>3</v>
      </c>
      <c r="K20" s="106">
        <f t="shared" si="4"/>
        <v>12.5</v>
      </c>
      <c r="L20" s="96">
        <f t="shared" si="2"/>
        <v>42</v>
      </c>
      <c r="M20" s="106">
        <f t="shared" si="5"/>
        <v>10.502625656414104</v>
      </c>
      <c r="N20" s="96">
        <v>23</v>
      </c>
      <c r="O20" s="90">
        <v>19</v>
      </c>
      <c r="P20" s="96">
        <f t="shared" si="6"/>
        <v>-18</v>
      </c>
      <c r="Q20" s="106">
        <f t="shared" si="7"/>
        <v>-4.50112528132033</v>
      </c>
      <c r="R20" s="95">
        <f t="shared" si="3"/>
        <v>0</v>
      </c>
      <c r="S20" s="106">
        <f t="shared" si="8"/>
        <v>0</v>
      </c>
      <c r="T20" s="96">
        <v>0</v>
      </c>
      <c r="U20" s="101">
        <v>0</v>
      </c>
    </row>
    <row r="21" spans="1:21" ht="16.5" customHeight="1">
      <c r="A21" s="8">
        <v>206</v>
      </c>
      <c r="B21" s="256" t="s">
        <v>60</v>
      </c>
      <c r="C21" s="256"/>
      <c r="D21" s="193">
        <v>63185</v>
      </c>
      <c r="E21" s="194"/>
      <c r="F21" s="94">
        <f t="shared" si="0"/>
        <v>532</v>
      </c>
      <c r="G21" s="104">
        <f t="shared" si="1"/>
        <v>8.419719870222362</v>
      </c>
      <c r="H21" s="94">
        <v>277</v>
      </c>
      <c r="I21" s="88">
        <v>255</v>
      </c>
      <c r="J21" s="94">
        <v>52</v>
      </c>
      <c r="K21" s="104">
        <f t="shared" si="4"/>
        <v>9.774436090225564</v>
      </c>
      <c r="L21" s="94">
        <f t="shared" si="2"/>
        <v>527</v>
      </c>
      <c r="M21" s="104">
        <f t="shared" si="5"/>
        <v>8.34058716467516</v>
      </c>
      <c r="N21" s="94">
        <v>297</v>
      </c>
      <c r="O21" s="88">
        <v>230</v>
      </c>
      <c r="P21" s="94">
        <f t="shared" si="6"/>
        <v>5</v>
      </c>
      <c r="Q21" s="104">
        <f t="shared" si="7"/>
        <v>0.07913270554720266</v>
      </c>
      <c r="R21" s="94">
        <f t="shared" si="3"/>
        <v>1</v>
      </c>
      <c r="S21" s="104">
        <f t="shared" si="8"/>
        <v>1.8796992481203008</v>
      </c>
      <c r="T21" s="94">
        <v>1</v>
      </c>
      <c r="U21" s="99">
        <v>0</v>
      </c>
    </row>
    <row r="22" spans="1:21" ht="16.5" customHeight="1">
      <c r="A22" s="9">
        <v>207</v>
      </c>
      <c r="B22" s="251" t="s">
        <v>61</v>
      </c>
      <c r="C22" s="251"/>
      <c r="D22" s="187">
        <v>42668</v>
      </c>
      <c r="E22" s="188"/>
      <c r="F22" s="95">
        <f t="shared" si="0"/>
        <v>547</v>
      </c>
      <c r="G22" s="105">
        <f t="shared" si="1"/>
        <v>12.819911877753821</v>
      </c>
      <c r="H22" s="95">
        <v>291</v>
      </c>
      <c r="I22" s="89">
        <v>256</v>
      </c>
      <c r="J22" s="95">
        <v>56</v>
      </c>
      <c r="K22" s="105">
        <f t="shared" si="4"/>
        <v>10.23765996343693</v>
      </c>
      <c r="L22" s="95">
        <f t="shared" si="2"/>
        <v>339</v>
      </c>
      <c r="M22" s="105">
        <f t="shared" si="5"/>
        <v>7.945064216743227</v>
      </c>
      <c r="N22" s="95">
        <v>203</v>
      </c>
      <c r="O22" s="89">
        <v>136</v>
      </c>
      <c r="P22" s="95">
        <f t="shared" si="6"/>
        <v>208</v>
      </c>
      <c r="Q22" s="105">
        <f t="shared" si="7"/>
        <v>4.874847661010594</v>
      </c>
      <c r="R22" s="95">
        <f t="shared" si="3"/>
        <v>1</v>
      </c>
      <c r="S22" s="105">
        <f t="shared" si="8"/>
        <v>1.8281535648994516</v>
      </c>
      <c r="T22" s="95">
        <v>0</v>
      </c>
      <c r="U22" s="100">
        <v>1</v>
      </c>
    </row>
    <row r="23" spans="1:21" ht="16.5" customHeight="1">
      <c r="A23" s="9">
        <v>401</v>
      </c>
      <c r="B23" s="251" t="s">
        <v>62</v>
      </c>
      <c r="C23" s="251"/>
      <c r="D23" s="187">
        <v>15626</v>
      </c>
      <c r="E23" s="188"/>
      <c r="F23" s="95">
        <f t="shared" si="0"/>
        <v>108</v>
      </c>
      <c r="G23" s="105">
        <f t="shared" si="1"/>
        <v>6.91155766030974</v>
      </c>
      <c r="H23" s="95">
        <v>51</v>
      </c>
      <c r="I23" s="89">
        <v>57</v>
      </c>
      <c r="J23" s="95">
        <v>7</v>
      </c>
      <c r="K23" s="105">
        <f t="shared" si="4"/>
        <v>6.481481481481481</v>
      </c>
      <c r="L23" s="95">
        <f t="shared" si="2"/>
        <v>157</v>
      </c>
      <c r="M23" s="105">
        <f t="shared" si="5"/>
        <v>10.047356969153974</v>
      </c>
      <c r="N23" s="95">
        <v>106</v>
      </c>
      <c r="O23" s="89">
        <v>51</v>
      </c>
      <c r="P23" s="95">
        <f t="shared" si="6"/>
        <v>-49</v>
      </c>
      <c r="Q23" s="105">
        <f t="shared" si="7"/>
        <v>-3.1357993088442337</v>
      </c>
      <c r="R23" s="95">
        <f t="shared" si="3"/>
        <v>0</v>
      </c>
      <c r="S23" s="105">
        <f t="shared" si="8"/>
        <v>0</v>
      </c>
      <c r="T23" s="95">
        <v>0</v>
      </c>
      <c r="U23" s="100">
        <v>0</v>
      </c>
    </row>
    <row r="24" spans="1:21" ht="16.5" customHeight="1">
      <c r="A24" s="9">
        <v>402</v>
      </c>
      <c r="B24" s="251" t="s">
        <v>63</v>
      </c>
      <c r="C24" s="251"/>
      <c r="D24" s="187">
        <v>10147</v>
      </c>
      <c r="E24" s="188"/>
      <c r="F24" s="95">
        <f t="shared" si="0"/>
        <v>62</v>
      </c>
      <c r="G24" s="105">
        <f t="shared" si="1"/>
        <v>6.110180348871587</v>
      </c>
      <c r="H24" s="95">
        <v>33</v>
      </c>
      <c r="I24" s="89">
        <v>29</v>
      </c>
      <c r="J24" s="95">
        <v>5</v>
      </c>
      <c r="K24" s="105">
        <f t="shared" si="4"/>
        <v>8.064516129032258</v>
      </c>
      <c r="L24" s="95">
        <f t="shared" si="2"/>
        <v>119</v>
      </c>
      <c r="M24" s="105">
        <f t="shared" si="5"/>
        <v>11.727604217995466</v>
      </c>
      <c r="N24" s="95">
        <v>68</v>
      </c>
      <c r="O24" s="89">
        <v>51</v>
      </c>
      <c r="P24" s="95">
        <f t="shared" si="6"/>
        <v>-57</v>
      </c>
      <c r="Q24" s="105">
        <f t="shared" si="7"/>
        <v>-5.617423869123878</v>
      </c>
      <c r="R24" s="95">
        <f t="shared" si="3"/>
        <v>0</v>
      </c>
      <c r="S24" s="105">
        <f t="shared" si="8"/>
        <v>0</v>
      </c>
      <c r="T24" s="95">
        <v>0</v>
      </c>
      <c r="U24" s="100">
        <v>0</v>
      </c>
    </row>
    <row r="25" spans="1:21" ht="16.5" customHeight="1">
      <c r="A25" s="9">
        <v>404</v>
      </c>
      <c r="B25" s="251" t="s">
        <v>64</v>
      </c>
      <c r="C25" s="251"/>
      <c r="D25" s="187">
        <v>5828</v>
      </c>
      <c r="E25" s="188"/>
      <c r="F25" s="95">
        <f t="shared" si="0"/>
        <v>30</v>
      </c>
      <c r="G25" s="105">
        <f t="shared" si="1"/>
        <v>5.147563486616335</v>
      </c>
      <c r="H25" s="95">
        <v>16</v>
      </c>
      <c r="I25" s="89">
        <v>14</v>
      </c>
      <c r="J25" s="95">
        <v>1</v>
      </c>
      <c r="K25" s="105">
        <f t="shared" si="4"/>
        <v>3.3333333333333335</v>
      </c>
      <c r="L25" s="95">
        <f t="shared" si="2"/>
        <v>77</v>
      </c>
      <c r="M25" s="105">
        <f t="shared" si="5"/>
        <v>13.212079615648593</v>
      </c>
      <c r="N25" s="95">
        <v>40</v>
      </c>
      <c r="O25" s="89">
        <v>37</v>
      </c>
      <c r="P25" s="95">
        <f t="shared" si="6"/>
        <v>-47</v>
      </c>
      <c r="Q25" s="105">
        <f t="shared" si="7"/>
        <v>-8.064516129032258</v>
      </c>
      <c r="R25" s="95">
        <f t="shared" si="3"/>
        <v>0</v>
      </c>
      <c r="S25" s="105">
        <f t="shared" si="8"/>
        <v>0</v>
      </c>
      <c r="T25" s="95">
        <v>0</v>
      </c>
      <c r="U25" s="100">
        <v>0</v>
      </c>
    </row>
    <row r="26" spans="1:21" ht="16.5" customHeight="1">
      <c r="A26" s="9">
        <v>405</v>
      </c>
      <c r="B26" s="251" t="s">
        <v>65</v>
      </c>
      <c r="C26" s="251"/>
      <c r="D26" s="187">
        <v>10431</v>
      </c>
      <c r="E26" s="188"/>
      <c r="F26" s="95">
        <f t="shared" si="0"/>
        <v>80</v>
      </c>
      <c r="G26" s="105">
        <f t="shared" si="1"/>
        <v>7.669446841146582</v>
      </c>
      <c r="H26" s="95">
        <v>47</v>
      </c>
      <c r="I26" s="89">
        <v>33</v>
      </c>
      <c r="J26" s="95">
        <v>3</v>
      </c>
      <c r="K26" s="105">
        <f t="shared" si="4"/>
        <v>3.75</v>
      </c>
      <c r="L26" s="95">
        <f t="shared" si="2"/>
        <v>100</v>
      </c>
      <c r="M26" s="105">
        <f t="shared" si="5"/>
        <v>9.586808551433228</v>
      </c>
      <c r="N26" s="95">
        <v>52</v>
      </c>
      <c r="O26" s="89">
        <v>48</v>
      </c>
      <c r="P26" s="95">
        <f t="shared" si="6"/>
        <v>-20</v>
      </c>
      <c r="Q26" s="105">
        <f t="shared" si="7"/>
        <v>-1.9173617102866456</v>
      </c>
      <c r="R26" s="95">
        <f t="shared" si="3"/>
        <v>0</v>
      </c>
      <c r="S26" s="105">
        <f t="shared" si="8"/>
        <v>0</v>
      </c>
      <c r="T26" s="95">
        <v>0</v>
      </c>
      <c r="U26" s="100">
        <v>0</v>
      </c>
    </row>
    <row r="27" spans="1:21" ht="16.5" customHeight="1">
      <c r="A27" s="9">
        <v>406</v>
      </c>
      <c r="B27" s="251" t="s">
        <v>66</v>
      </c>
      <c r="C27" s="251"/>
      <c r="D27" s="187">
        <v>5300</v>
      </c>
      <c r="E27" s="188"/>
      <c r="F27" s="95">
        <f t="shared" si="0"/>
        <v>26</v>
      </c>
      <c r="G27" s="105">
        <f t="shared" si="1"/>
        <v>4.905660377358491</v>
      </c>
      <c r="H27" s="95">
        <v>14</v>
      </c>
      <c r="I27" s="89">
        <v>12</v>
      </c>
      <c r="J27" s="95">
        <v>1</v>
      </c>
      <c r="K27" s="105">
        <f t="shared" si="4"/>
        <v>3.8461538461538463</v>
      </c>
      <c r="L27" s="95">
        <f t="shared" si="2"/>
        <v>72</v>
      </c>
      <c r="M27" s="105">
        <f t="shared" si="5"/>
        <v>13.584905660377359</v>
      </c>
      <c r="N27" s="95">
        <v>42</v>
      </c>
      <c r="O27" s="89">
        <v>30</v>
      </c>
      <c r="P27" s="95">
        <f t="shared" si="6"/>
        <v>-46</v>
      </c>
      <c r="Q27" s="105">
        <f t="shared" si="7"/>
        <v>-8.679245283018867</v>
      </c>
      <c r="R27" s="95">
        <f t="shared" si="3"/>
        <v>0</v>
      </c>
      <c r="S27" s="105">
        <f t="shared" si="8"/>
        <v>0</v>
      </c>
      <c r="T27" s="95">
        <v>0</v>
      </c>
      <c r="U27" s="100">
        <v>0</v>
      </c>
    </row>
    <row r="28" spans="1:21" ht="16.5" customHeight="1">
      <c r="A28" s="9">
        <v>407</v>
      </c>
      <c r="B28" s="251" t="s">
        <v>67</v>
      </c>
      <c r="C28" s="251"/>
      <c r="D28" s="187">
        <v>9812</v>
      </c>
      <c r="E28" s="188"/>
      <c r="F28" s="95">
        <f t="shared" si="0"/>
        <v>88</v>
      </c>
      <c r="G28" s="105">
        <f t="shared" si="1"/>
        <v>8.968609865470851</v>
      </c>
      <c r="H28" s="95">
        <v>41</v>
      </c>
      <c r="I28" s="89">
        <v>47</v>
      </c>
      <c r="J28" s="95">
        <v>8</v>
      </c>
      <c r="K28" s="105">
        <f t="shared" si="4"/>
        <v>9.090909090909092</v>
      </c>
      <c r="L28" s="95">
        <f t="shared" si="2"/>
        <v>105</v>
      </c>
      <c r="M28" s="105">
        <f t="shared" si="5"/>
        <v>10.701182225845903</v>
      </c>
      <c r="N28" s="95">
        <v>56</v>
      </c>
      <c r="O28" s="89">
        <v>49</v>
      </c>
      <c r="P28" s="95">
        <f t="shared" si="6"/>
        <v>-17</v>
      </c>
      <c r="Q28" s="105">
        <f t="shared" si="7"/>
        <v>-1.732572360375051</v>
      </c>
      <c r="R28" s="95">
        <f t="shared" si="3"/>
        <v>0</v>
      </c>
      <c r="S28" s="105">
        <f t="shared" si="8"/>
        <v>0</v>
      </c>
      <c r="T28" s="95">
        <v>0</v>
      </c>
      <c r="U28" s="100">
        <v>0</v>
      </c>
    </row>
    <row r="29" spans="1:21" ht="16.5" customHeight="1">
      <c r="A29" s="9">
        <v>408</v>
      </c>
      <c r="B29" s="251" t="s">
        <v>68</v>
      </c>
      <c r="C29" s="251"/>
      <c r="D29" s="187">
        <v>10294</v>
      </c>
      <c r="E29" s="188"/>
      <c r="F29" s="95">
        <f t="shared" si="0"/>
        <v>76</v>
      </c>
      <c r="G29" s="105">
        <f t="shared" si="1"/>
        <v>7.382941519331649</v>
      </c>
      <c r="H29" s="95">
        <v>33</v>
      </c>
      <c r="I29" s="89">
        <v>43</v>
      </c>
      <c r="J29" s="95">
        <v>13</v>
      </c>
      <c r="K29" s="105">
        <f t="shared" si="4"/>
        <v>17.105263157894736</v>
      </c>
      <c r="L29" s="95">
        <f t="shared" si="2"/>
        <v>105</v>
      </c>
      <c r="M29" s="105">
        <f t="shared" si="5"/>
        <v>10.200116572760832</v>
      </c>
      <c r="N29" s="95">
        <v>46</v>
      </c>
      <c r="O29" s="89">
        <v>59</v>
      </c>
      <c r="P29" s="95">
        <f t="shared" si="6"/>
        <v>-29</v>
      </c>
      <c r="Q29" s="105">
        <f t="shared" si="7"/>
        <v>-2.817175053429182</v>
      </c>
      <c r="R29" s="95">
        <f t="shared" si="3"/>
        <v>0</v>
      </c>
      <c r="S29" s="105">
        <f t="shared" si="8"/>
        <v>0</v>
      </c>
      <c r="T29" s="95">
        <v>0</v>
      </c>
      <c r="U29" s="100">
        <v>0</v>
      </c>
    </row>
    <row r="30" spans="1:21" ht="16.5" customHeight="1">
      <c r="A30" s="9">
        <v>409</v>
      </c>
      <c r="B30" s="251" t="s">
        <v>69</v>
      </c>
      <c r="C30" s="251"/>
      <c r="D30" s="187">
        <v>8389</v>
      </c>
      <c r="E30" s="188"/>
      <c r="F30" s="95">
        <f t="shared" si="0"/>
        <v>53</v>
      </c>
      <c r="G30" s="105">
        <f t="shared" si="1"/>
        <v>6.317797115269997</v>
      </c>
      <c r="H30" s="95">
        <v>26</v>
      </c>
      <c r="I30" s="89">
        <v>27</v>
      </c>
      <c r="J30" s="95">
        <v>5</v>
      </c>
      <c r="K30" s="105">
        <f t="shared" si="4"/>
        <v>9.433962264150944</v>
      </c>
      <c r="L30" s="95">
        <f t="shared" si="2"/>
        <v>91</v>
      </c>
      <c r="M30" s="105">
        <f t="shared" si="5"/>
        <v>10.847538443199428</v>
      </c>
      <c r="N30" s="95">
        <v>55</v>
      </c>
      <c r="O30" s="89">
        <v>36</v>
      </c>
      <c r="P30" s="95">
        <f t="shared" si="6"/>
        <v>-38</v>
      </c>
      <c r="Q30" s="105">
        <f t="shared" si="7"/>
        <v>-4.529741327929432</v>
      </c>
      <c r="R30" s="95">
        <f t="shared" si="3"/>
        <v>0</v>
      </c>
      <c r="S30" s="105">
        <f t="shared" si="8"/>
        <v>0</v>
      </c>
      <c r="T30" s="95">
        <v>0</v>
      </c>
      <c r="U30" s="100">
        <v>0</v>
      </c>
    </row>
    <row r="31" spans="1:21" ht="16.5" customHeight="1">
      <c r="A31" s="10">
        <v>411</v>
      </c>
      <c r="B31" s="257" t="s">
        <v>70</v>
      </c>
      <c r="C31" s="257"/>
      <c r="D31" s="191">
        <v>12119</v>
      </c>
      <c r="E31" s="192"/>
      <c r="F31" s="96">
        <f t="shared" si="0"/>
        <v>132</v>
      </c>
      <c r="G31" s="106">
        <f t="shared" si="1"/>
        <v>10.891987787771269</v>
      </c>
      <c r="H31" s="96">
        <v>67</v>
      </c>
      <c r="I31" s="90">
        <v>65</v>
      </c>
      <c r="J31" s="96">
        <v>8</v>
      </c>
      <c r="K31" s="106">
        <f t="shared" si="4"/>
        <v>6.0606060606060606</v>
      </c>
      <c r="L31" s="96">
        <f t="shared" si="2"/>
        <v>101</v>
      </c>
      <c r="M31" s="106">
        <f t="shared" si="5"/>
        <v>8.334020958824986</v>
      </c>
      <c r="N31" s="96">
        <v>52</v>
      </c>
      <c r="O31" s="90">
        <v>49</v>
      </c>
      <c r="P31" s="96">
        <f t="shared" si="6"/>
        <v>31</v>
      </c>
      <c r="Q31" s="106">
        <f t="shared" si="7"/>
        <v>2.5579668289462827</v>
      </c>
      <c r="R31" s="96">
        <f t="shared" si="3"/>
        <v>0</v>
      </c>
      <c r="S31" s="106">
        <f t="shared" si="8"/>
        <v>0</v>
      </c>
      <c r="T31" s="96">
        <v>0</v>
      </c>
      <c r="U31" s="101">
        <v>0</v>
      </c>
    </row>
    <row r="32" spans="1:21" ht="16.5" customHeight="1">
      <c r="A32" s="8">
        <v>208</v>
      </c>
      <c r="B32" s="256" t="s">
        <v>71</v>
      </c>
      <c r="C32" s="256"/>
      <c r="D32" s="193">
        <v>49052</v>
      </c>
      <c r="E32" s="194"/>
      <c r="F32" s="94">
        <f t="shared" si="0"/>
        <v>467</v>
      </c>
      <c r="G32" s="104">
        <f t="shared" si="1"/>
        <v>9.520508847753405</v>
      </c>
      <c r="H32" s="94">
        <v>250</v>
      </c>
      <c r="I32" s="88">
        <v>217</v>
      </c>
      <c r="J32" s="94">
        <v>41</v>
      </c>
      <c r="K32" s="104">
        <f t="shared" si="4"/>
        <v>8.779443254817988</v>
      </c>
      <c r="L32" s="94">
        <f t="shared" si="2"/>
        <v>411</v>
      </c>
      <c r="M32" s="104">
        <f t="shared" si="5"/>
        <v>8.378863247166272</v>
      </c>
      <c r="N32" s="94">
        <v>225</v>
      </c>
      <c r="O32" s="88">
        <v>186</v>
      </c>
      <c r="P32" s="94">
        <f t="shared" si="6"/>
        <v>56</v>
      </c>
      <c r="Q32" s="104">
        <f t="shared" si="7"/>
        <v>1.141645600587132</v>
      </c>
      <c r="R32" s="95">
        <f t="shared" si="3"/>
        <v>2</v>
      </c>
      <c r="S32" s="104">
        <f t="shared" si="8"/>
        <v>4.282655246252677</v>
      </c>
      <c r="T32" s="94">
        <v>1</v>
      </c>
      <c r="U32" s="99">
        <v>1</v>
      </c>
    </row>
    <row r="33" spans="1:21" ht="16.5" customHeight="1">
      <c r="A33" s="9">
        <v>421</v>
      </c>
      <c r="B33" s="251" t="s">
        <v>72</v>
      </c>
      <c r="C33" s="251"/>
      <c r="D33" s="187">
        <v>5341</v>
      </c>
      <c r="E33" s="188"/>
      <c r="F33" s="95">
        <f t="shared" si="0"/>
        <v>35</v>
      </c>
      <c r="G33" s="105">
        <f t="shared" si="1"/>
        <v>6.55307994757536</v>
      </c>
      <c r="H33" s="95">
        <v>14</v>
      </c>
      <c r="I33" s="89">
        <v>21</v>
      </c>
      <c r="J33" s="95">
        <v>2</v>
      </c>
      <c r="K33" s="105">
        <f t="shared" si="4"/>
        <v>5.714285714285714</v>
      </c>
      <c r="L33" s="95">
        <f t="shared" si="2"/>
        <v>77</v>
      </c>
      <c r="M33" s="105">
        <f t="shared" si="5"/>
        <v>14.416775884665794</v>
      </c>
      <c r="N33" s="95">
        <v>47</v>
      </c>
      <c r="O33" s="89">
        <v>30</v>
      </c>
      <c r="P33" s="95">
        <f t="shared" si="6"/>
        <v>-42</v>
      </c>
      <c r="Q33" s="105">
        <f t="shared" si="7"/>
        <v>-7.863695937090432</v>
      </c>
      <c r="R33" s="95">
        <f t="shared" si="3"/>
        <v>1</v>
      </c>
      <c r="S33" s="105">
        <f t="shared" si="8"/>
        <v>28.57142857142857</v>
      </c>
      <c r="T33" s="95">
        <v>0</v>
      </c>
      <c r="U33" s="100">
        <v>1</v>
      </c>
    </row>
    <row r="34" spans="1:21" ht="16.5" customHeight="1">
      <c r="A34" s="9">
        <v>422</v>
      </c>
      <c r="B34" s="251" t="s">
        <v>73</v>
      </c>
      <c r="C34" s="251"/>
      <c r="D34" s="187">
        <v>8729</v>
      </c>
      <c r="E34" s="188"/>
      <c r="F34" s="95">
        <f t="shared" si="0"/>
        <v>57</v>
      </c>
      <c r="G34" s="105">
        <f t="shared" si="1"/>
        <v>6.529957612555848</v>
      </c>
      <c r="H34" s="95">
        <v>24</v>
      </c>
      <c r="I34" s="89">
        <v>33</v>
      </c>
      <c r="J34" s="95">
        <v>3</v>
      </c>
      <c r="K34" s="105">
        <f t="shared" si="4"/>
        <v>5.263157894736842</v>
      </c>
      <c r="L34" s="95">
        <f t="shared" si="2"/>
        <v>116</v>
      </c>
      <c r="M34" s="105">
        <f t="shared" si="5"/>
        <v>13.289036544850498</v>
      </c>
      <c r="N34" s="95">
        <v>64</v>
      </c>
      <c r="O34" s="89">
        <v>52</v>
      </c>
      <c r="P34" s="95">
        <f t="shared" si="6"/>
        <v>-59</v>
      </c>
      <c r="Q34" s="105">
        <f t="shared" si="7"/>
        <v>-6.75907893229465</v>
      </c>
      <c r="R34" s="95">
        <f t="shared" si="3"/>
        <v>0</v>
      </c>
      <c r="S34" s="105">
        <f t="shared" si="8"/>
        <v>0</v>
      </c>
      <c r="T34" s="95">
        <v>0</v>
      </c>
      <c r="U34" s="100">
        <v>0</v>
      </c>
    </row>
    <row r="35" spans="1:21" ht="16.5" customHeight="1">
      <c r="A35" s="9">
        <v>423</v>
      </c>
      <c r="B35" s="251" t="s">
        <v>74</v>
      </c>
      <c r="C35" s="251"/>
      <c r="D35" s="187">
        <v>6127</v>
      </c>
      <c r="E35" s="188"/>
      <c r="F35" s="95">
        <f t="shared" si="0"/>
        <v>47</v>
      </c>
      <c r="G35" s="105">
        <f t="shared" si="1"/>
        <v>7.6709645829933075</v>
      </c>
      <c r="H35" s="95">
        <v>23</v>
      </c>
      <c r="I35" s="89">
        <v>24</v>
      </c>
      <c r="J35" s="95">
        <v>4</v>
      </c>
      <c r="K35" s="105">
        <f t="shared" si="4"/>
        <v>8.51063829787234</v>
      </c>
      <c r="L35" s="95">
        <f t="shared" si="2"/>
        <v>83</v>
      </c>
      <c r="M35" s="105">
        <f t="shared" si="5"/>
        <v>13.546597029541376</v>
      </c>
      <c r="N35" s="95">
        <v>50</v>
      </c>
      <c r="O35" s="89">
        <v>33</v>
      </c>
      <c r="P35" s="95">
        <f t="shared" si="6"/>
        <v>-36</v>
      </c>
      <c r="Q35" s="105">
        <f t="shared" si="7"/>
        <v>-5.8756324465480665</v>
      </c>
      <c r="R35" s="95">
        <f t="shared" si="3"/>
        <v>0</v>
      </c>
      <c r="S35" s="105">
        <f t="shared" si="8"/>
        <v>0</v>
      </c>
      <c r="T35" s="95">
        <v>0</v>
      </c>
      <c r="U35" s="100">
        <v>0</v>
      </c>
    </row>
    <row r="36" spans="1:21" ht="16.5" customHeight="1">
      <c r="A36" s="9">
        <v>424</v>
      </c>
      <c r="B36" s="251" t="s">
        <v>75</v>
      </c>
      <c r="C36" s="251"/>
      <c r="D36" s="187">
        <v>7747</v>
      </c>
      <c r="E36" s="188"/>
      <c r="F36" s="95">
        <f t="shared" si="0"/>
        <v>48</v>
      </c>
      <c r="G36" s="105">
        <f t="shared" si="1"/>
        <v>6.1959468181231445</v>
      </c>
      <c r="H36" s="95">
        <v>29</v>
      </c>
      <c r="I36" s="89">
        <v>19</v>
      </c>
      <c r="J36" s="95">
        <v>1</v>
      </c>
      <c r="K36" s="105">
        <f t="shared" si="4"/>
        <v>2.083333333333333</v>
      </c>
      <c r="L36" s="95">
        <f t="shared" si="2"/>
        <v>80</v>
      </c>
      <c r="M36" s="105">
        <f t="shared" si="5"/>
        <v>10.32657803020524</v>
      </c>
      <c r="N36" s="95">
        <v>48</v>
      </c>
      <c r="O36" s="89">
        <v>32</v>
      </c>
      <c r="P36" s="95">
        <f t="shared" si="6"/>
        <v>-32</v>
      </c>
      <c r="Q36" s="105">
        <f t="shared" si="7"/>
        <v>-4.130631212082096</v>
      </c>
      <c r="R36" s="95">
        <f t="shared" si="3"/>
        <v>0</v>
      </c>
      <c r="S36" s="105">
        <f t="shared" si="8"/>
        <v>0</v>
      </c>
      <c r="T36" s="95">
        <v>0</v>
      </c>
      <c r="U36" s="100">
        <v>0</v>
      </c>
    </row>
    <row r="37" spans="1:21" ht="16.5" customHeight="1">
      <c r="A37" s="9">
        <v>425</v>
      </c>
      <c r="B37" s="251" t="s">
        <v>76</v>
      </c>
      <c r="C37" s="251"/>
      <c r="D37" s="187">
        <v>2630</v>
      </c>
      <c r="E37" s="188"/>
      <c r="F37" s="95">
        <f t="shared" si="0"/>
        <v>13</v>
      </c>
      <c r="G37" s="105">
        <f t="shared" si="1"/>
        <v>4.94296577946768</v>
      </c>
      <c r="H37" s="95">
        <v>3</v>
      </c>
      <c r="I37" s="89">
        <v>10</v>
      </c>
      <c r="J37" s="95">
        <v>1</v>
      </c>
      <c r="K37" s="105">
        <f t="shared" si="4"/>
        <v>7.6923076923076925</v>
      </c>
      <c r="L37" s="95">
        <f t="shared" si="2"/>
        <v>25</v>
      </c>
      <c r="M37" s="105">
        <f t="shared" si="5"/>
        <v>9.505703422053232</v>
      </c>
      <c r="N37" s="95">
        <v>10</v>
      </c>
      <c r="O37" s="89">
        <v>15</v>
      </c>
      <c r="P37" s="95">
        <f t="shared" si="6"/>
        <v>-12</v>
      </c>
      <c r="Q37" s="105">
        <f t="shared" si="7"/>
        <v>-4.562737642585551</v>
      </c>
      <c r="R37" s="95">
        <f t="shared" si="3"/>
        <v>0</v>
      </c>
      <c r="S37" s="105">
        <f t="shared" si="8"/>
        <v>0</v>
      </c>
      <c r="T37" s="95">
        <v>0</v>
      </c>
      <c r="U37" s="100">
        <v>0</v>
      </c>
    </row>
    <row r="38" spans="1:21" ht="16.5" customHeight="1">
      <c r="A38" s="9">
        <v>426</v>
      </c>
      <c r="B38" s="251" t="s">
        <v>77</v>
      </c>
      <c r="C38" s="251"/>
      <c r="D38" s="187">
        <v>2832</v>
      </c>
      <c r="E38" s="188"/>
      <c r="F38" s="95">
        <f t="shared" si="0"/>
        <v>21</v>
      </c>
      <c r="G38" s="105">
        <f t="shared" si="1"/>
        <v>7.415254237288136</v>
      </c>
      <c r="H38" s="95">
        <v>12</v>
      </c>
      <c r="I38" s="89">
        <v>9</v>
      </c>
      <c r="J38" s="95">
        <v>3</v>
      </c>
      <c r="K38" s="105">
        <f t="shared" si="4"/>
        <v>14.285714285714285</v>
      </c>
      <c r="L38" s="95">
        <f t="shared" si="2"/>
        <v>34</v>
      </c>
      <c r="M38" s="105">
        <f t="shared" si="5"/>
        <v>12.005649717514125</v>
      </c>
      <c r="N38" s="95">
        <v>20</v>
      </c>
      <c r="O38" s="89">
        <v>14</v>
      </c>
      <c r="P38" s="95">
        <f t="shared" si="6"/>
        <v>-13</v>
      </c>
      <c r="Q38" s="105">
        <f t="shared" si="7"/>
        <v>-4.590395480225989</v>
      </c>
      <c r="R38" s="95">
        <f t="shared" si="3"/>
        <v>0</v>
      </c>
      <c r="S38" s="105">
        <f t="shared" si="8"/>
        <v>0</v>
      </c>
      <c r="T38" s="95">
        <v>0</v>
      </c>
      <c r="U38" s="100">
        <v>0</v>
      </c>
    </row>
    <row r="39" spans="1:21" ht="16.5" customHeight="1" thickBot="1">
      <c r="A39" s="11">
        <v>427</v>
      </c>
      <c r="B39" s="255" t="s">
        <v>78</v>
      </c>
      <c r="C39" s="255"/>
      <c r="D39" s="189">
        <v>2485</v>
      </c>
      <c r="E39" s="190"/>
      <c r="F39" s="97">
        <f t="shared" si="0"/>
        <v>6</v>
      </c>
      <c r="G39" s="107">
        <f t="shared" si="1"/>
        <v>2.414486921529175</v>
      </c>
      <c r="H39" s="97">
        <v>3</v>
      </c>
      <c r="I39" s="91">
        <v>3</v>
      </c>
      <c r="J39" s="97">
        <v>1</v>
      </c>
      <c r="K39" s="107">
        <f t="shared" si="4"/>
        <v>16.666666666666664</v>
      </c>
      <c r="L39" s="97">
        <f t="shared" si="2"/>
        <v>37</v>
      </c>
      <c r="M39" s="107">
        <f t="shared" si="5"/>
        <v>14.88933601609658</v>
      </c>
      <c r="N39" s="97">
        <v>16</v>
      </c>
      <c r="O39" s="91">
        <v>21</v>
      </c>
      <c r="P39" s="97">
        <f t="shared" si="6"/>
        <v>-31</v>
      </c>
      <c r="Q39" s="107">
        <f t="shared" si="7"/>
        <v>-12.474849094567404</v>
      </c>
      <c r="R39" s="97">
        <f t="shared" si="3"/>
        <v>0</v>
      </c>
      <c r="S39" s="107">
        <f t="shared" si="8"/>
        <v>0</v>
      </c>
      <c r="T39" s="97">
        <v>0</v>
      </c>
      <c r="U39" s="102">
        <v>0</v>
      </c>
    </row>
    <row r="40" spans="1:21" ht="13.5">
      <c r="A40" s="43"/>
      <c r="B40" s="253"/>
      <c r="C40" s="253"/>
      <c r="D40" s="254"/>
      <c r="E40" s="254"/>
      <c r="F40" s="92"/>
      <c r="G40" s="108"/>
      <c r="H40" s="92"/>
      <c r="I40" s="92"/>
      <c r="J40" s="92"/>
      <c r="K40" s="108"/>
      <c r="L40" s="92"/>
      <c r="M40" s="108"/>
      <c r="N40" s="92"/>
      <c r="O40" s="92"/>
      <c r="P40" s="92"/>
      <c r="Q40" s="108"/>
      <c r="R40" s="92"/>
      <c r="S40" s="108"/>
      <c r="T40" s="92"/>
      <c r="U40" s="92"/>
    </row>
    <row r="41" spans="1:21" ht="13.5">
      <c r="A41" s="7"/>
      <c r="B41" s="251"/>
      <c r="C41" s="251"/>
      <c r="D41" s="252"/>
      <c r="E41" s="252"/>
      <c r="F41" s="93"/>
      <c r="G41" s="109"/>
      <c r="H41" s="93"/>
      <c r="I41" s="93"/>
      <c r="J41" s="93"/>
      <c r="K41" s="109"/>
      <c r="L41" s="93"/>
      <c r="M41" s="109"/>
      <c r="N41" s="93"/>
      <c r="O41" s="93"/>
      <c r="P41" s="93"/>
      <c r="Q41" s="109"/>
      <c r="R41" s="93"/>
      <c r="S41" s="109"/>
      <c r="T41" s="93"/>
      <c r="U41" s="93"/>
    </row>
    <row r="42" spans="1:21" ht="13.5">
      <c r="A42" s="7"/>
      <c r="B42" s="251"/>
      <c r="C42" s="251"/>
      <c r="D42" s="252"/>
      <c r="E42" s="252"/>
      <c r="F42" s="93"/>
      <c r="G42" s="109"/>
      <c r="H42" s="93"/>
      <c r="I42" s="93"/>
      <c r="J42" s="93"/>
      <c r="K42" s="109"/>
      <c r="L42" s="93"/>
      <c r="M42" s="109"/>
      <c r="N42" s="93"/>
      <c r="O42" s="93"/>
      <c r="P42" s="93"/>
      <c r="Q42" s="109"/>
      <c r="R42" s="93"/>
      <c r="S42" s="109"/>
      <c r="T42" s="93"/>
      <c r="U42" s="93"/>
    </row>
    <row r="43" spans="1:21" ht="13.5">
      <c r="A43" s="7"/>
      <c r="B43" s="251"/>
      <c r="C43" s="251"/>
      <c r="D43" s="252"/>
      <c r="E43" s="252"/>
      <c r="F43" s="93"/>
      <c r="G43" s="109"/>
      <c r="H43" s="93"/>
      <c r="I43" s="93"/>
      <c r="J43" s="93"/>
      <c r="K43" s="109"/>
      <c r="L43" s="93"/>
      <c r="M43" s="109"/>
      <c r="N43" s="93"/>
      <c r="O43" s="93"/>
      <c r="P43" s="93"/>
      <c r="Q43" s="109"/>
      <c r="R43" s="93"/>
      <c r="S43" s="109"/>
      <c r="T43" s="93"/>
      <c r="U43" s="93"/>
    </row>
    <row r="44" spans="1:21" ht="13.5">
      <c r="A44" s="7"/>
      <c r="B44" s="251"/>
      <c r="C44" s="251"/>
      <c r="D44" s="252"/>
      <c r="E44" s="252"/>
      <c r="F44" s="93"/>
      <c r="G44" s="109"/>
      <c r="H44" s="93"/>
      <c r="I44" s="93"/>
      <c r="J44" s="93"/>
      <c r="K44" s="109"/>
      <c r="L44" s="93"/>
      <c r="M44" s="109"/>
      <c r="N44" s="93"/>
      <c r="O44" s="93"/>
      <c r="P44" s="93"/>
      <c r="Q44" s="109"/>
      <c r="R44" s="93"/>
      <c r="S44" s="109"/>
      <c r="T44" s="93"/>
      <c r="U44" s="93"/>
    </row>
    <row r="45" spans="1:21" ht="13.5">
      <c r="A45" s="7"/>
      <c r="B45" s="251"/>
      <c r="C45" s="251"/>
      <c r="D45" s="252"/>
      <c r="E45" s="252"/>
      <c r="F45" s="93"/>
      <c r="G45" s="109"/>
      <c r="H45" s="93"/>
      <c r="I45" s="93"/>
      <c r="J45" s="93"/>
      <c r="K45" s="109"/>
      <c r="L45" s="93"/>
      <c r="M45" s="109"/>
      <c r="N45" s="93"/>
      <c r="O45" s="93"/>
      <c r="P45" s="93"/>
      <c r="Q45" s="109"/>
      <c r="R45" s="93"/>
      <c r="S45" s="109"/>
      <c r="T45" s="93"/>
      <c r="U45" s="93"/>
    </row>
    <row r="46" spans="1:21" ht="13.5">
      <c r="A46" s="7"/>
      <c r="B46" s="251"/>
      <c r="C46" s="251"/>
      <c r="D46" s="252"/>
      <c r="E46" s="252"/>
      <c r="F46" s="93"/>
      <c r="G46" s="109"/>
      <c r="H46" s="93"/>
      <c r="I46" s="93"/>
      <c r="J46" s="93"/>
      <c r="K46" s="109"/>
      <c r="L46" s="93"/>
      <c r="M46" s="109"/>
      <c r="N46" s="93"/>
      <c r="O46" s="93"/>
      <c r="P46" s="93"/>
      <c r="Q46" s="109"/>
      <c r="R46" s="93"/>
      <c r="S46" s="109"/>
      <c r="T46" s="93"/>
      <c r="U46" s="93"/>
    </row>
    <row r="47" spans="1:21" ht="13.5">
      <c r="A47" s="7"/>
      <c r="B47" s="251"/>
      <c r="C47" s="251"/>
      <c r="D47" s="252"/>
      <c r="E47" s="252"/>
      <c r="F47" s="93"/>
      <c r="G47" s="109"/>
      <c r="H47" s="93"/>
      <c r="I47" s="93"/>
      <c r="J47" s="93"/>
      <c r="K47" s="109"/>
      <c r="L47" s="93"/>
      <c r="M47" s="109"/>
      <c r="N47" s="93"/>
      <c r="O47" s="93"/>
      <c r="P47" s="93"/>
      <c r="Q47" s="109"/>
      <c r="R47" s="93"/>
      <c r="S47" s="109"/>
      <c r="T47" s="93"/>
      <c r="U47" s="93"/>
    </row>
    <row r="48" spans="1:21" ht="13.5">
      <c r="A48" s="7"/>
      <c r="B48" s="251"/>
      <c r="C48" s="251"/>
      <c r="D48" s="252"/>
      <c r="E48" s="252"/>
      <c r="F48" s="93"/>
      <c r="G48" s="109"/>
      <c r="H48" s="93"/>
      <c r="I48" s="93"/>
      <c r="J48" s="93"/>
      <c r="K48" s="109"/>
      <c r="L48" s="93"/>
      <c r="M48" s="109"/>
      <c r="N48" s="93"/>
      <c r="O48" s="93"/>
      <c r="P48" s="93"/>
      <c r="Q48" s="109"/>
      <c r="R48" s="93"/>
      <c r="S48" s="109"/>
      <c r="T48" s="93"/>
      <c r="U48" s="93"/>
    </row>
  </sheetData>
  <mergeCells count="106">
    <mergeCell ref="A3:A6"/>
    <mergeCell ref="B3:C6"/>
    <mergeCell ref="D3:E6"/>
    <mergeCell ref="F3:K3"/>
    <mergeCell ref="L3:O3"/>
    <mergeCell ref="P3:Q3"/>
    <mergeCell ref="R3:U3"/>
    <mergeCell ref="F4:F6"/>
    <mergeCell ref="G4:G6"/>
    <mergeCell ref="H4:H6"/>
    <mergeCell ref="I4:I6"/>
    <mergeCell ref="J4:K5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B7:C7"/>
    <mergeCell ref="D7:E7"/>
    <mergeCell ref="B8:C8"/>
    <mergeCell ref="D8:E8"/>
    <mergeCell ref="D9:E9"/>
    <mergeCell ref="D10:E10"/>
    <mergeCell ref="D11:E11"/>
    <mergeCell ref="D12:E12"/>
    <mergeCell ref="D13:E13"/>
    <mergeCell ref="D14:E14"/>
    <mergeCell ref="B15:C15"/>
    <mergeCell ref="D15:E15"/>
    <mergeCell ref="B13:C13"/>
    <mergeCell ref="B14:C14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8:C48"/>
    <mergeCell ref="D48:E48"/>
    <mergeCell ref="B46:C46"/>
    <mergeCell ref="D46:E46"/>
    <mergeCell ref="B47:C47"/>
    <mergeCell ref="D47:E47"/>
    <mergeCell ref="B9:C9"/>
    <mergeCell ref="B10:C10"/>
    <mergeCell ref="B11:C11"/>
    <mergeCell ref="B12:C12"/>
  </mergeCells>
  <printOptions/>
  <pageMargins left="0.59" right="0.32" top="0.46" bottom="0.89" header="0.56" footer="0.512"/>
  <pageSetup horizontalDpi="300" verticalDpi="300" orientation="landscape" paperSize="12" scale="90" r:id="rId1"/>
  <headerFooter alignWithMargins="0">
    <oddFooter>&amp;C14</oddFooter>
  </headerFooter>
  <ignoredErrors>
    <ignoredError sqref="F7:F39" formulaRange="1"/>
    <ignoredError sqref="R7:R3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pane xSplit="5" ySplit="6" topLeftCell="T2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Y42" sqref="Y42"/>
    </sheetView>
  </sheetViews>
  <sheetFormatPr defaultColWidth="9.00390625" defaultRowHeight="13.5"/>
  <cols>
    <col min="1" max="1" width="6.875" style="0" customWidth="1"/>
    <col min="3" max="3" width="8.75390625" style="0" customWidth="1"/>
    <col min="4" max="4" width="9.00390625" style="0" hidden="1" customWidth="1"/>
    <col min="5" max="5" width="6.75390625" style="0" hidden="1" customWidth="1"/>
  </cols>
  <sheetData>
    <row r="1" ht="13.5" customHeight="1">
      <c r="A1" t="s">
        <v>79</v>
      </c>
    </row>
    <row r="2" ht="14.25" thickBot="1"/>
    <row r="3" spans="1:23" ht="16.5" customHeight="1">
      <c r="A3" s="225" t="s">
        <v>1</v>
      </c>
      <c r="B3" s="228" t="s">
        <v>191</v>
      </c>
      <c r="C3" s="228"/>
      <c r="D3" s="284" t="str">
        <f>'第7表　人口動態総覧（４－１）'!D3:E3</f>
        <v>平成16年10月1日　現在推計人口</v>
      </c>
      <c r="E3" s="285"/>
      <c r="F3" s="241" t="s">
        <v>87</v>
      </c>
      <c r="G3" s="210"/>
      <c r="H3" s="210"/>
      <c r="I3" s="272"/>
      <c r="J3" s="241" t="s">
        <v>88</v>
      </c>
      <c r="K3" s="210"/>
      <c r="L3" s="210"/>
      <c r="M3" s="210"/>
      <c r="N3" s="210"/>
      <c r="O3" s="272"/>
      <c r="P3" s="289" t="s">
        <v>89</v>
      </c>
      <c r="Q3" s="289"/>
      <c r="R3" s="289"/>
      <c r="S3" s="289"/>
      <c r="T3" s="273" t="s">
        <v>90</v>
      </c>
      <c r="U3" s="288"/>
      <c r="V3" s="273" t="s">
        <v>91</v>
      </c>
      <c r="W3" s="274"/>
    </row>
    <row r="4" spans="1:23" ht="16.5" customHeight="1">
      <c r="A4" s="226"/>
      <c r="B4" s="229"/>
      <c r="C4" s="229"/>
      <c r="D4" s="276">
        <f>'第7表　人口動態総覧（４－１）'!D4:E4</f>
        <v>0</v>
      </c>
      <c r="E4" s="286"/>
      <c r="F4" s="215" t="s">
        <v>92</v>
      </c>
      <c r="G4" s="231" t="s">
        <v>2</v>
      </c>
      <c r="H4" s="234" t="s">
        <v>3</v>
      </c>
      <c r="I4" s="231" t="s">
        <v>4</v>
      </c>
      <c r="J4" s="215" t="s">
        <v>92</v>
      </c>
      <c r="K4" s="231" t="s">
        <v>2</v>
      </c>
      <c r="L4" s="215" t="s">
        <v>94</v>
      </c>
      <c r="M4" s="231" t="s">
        <v>2</v>
      </c>
      <c r="N4" s="275" t="s">
        <v>95</v>
      </c>
      <c r="O4" s="231" t="s">
        <v>2</v>
      </c>
      <c r="P4" s="215" t="s">
        <v>92</v>
      </c>
      <c r="Q4" s="231" t="s">
        <v>2</v>
      </c>
      <c r="R4" s="278" t="s">
        <v>96</v>
      </c>
      <c r="S4" s="281" t="s">
        <v>81</v>
      </c>
      <c r="T4" s="215" t="s">
        <v>97</v>
      </c>
      <c r="U4" s="231" t="s">
        <v>2</v>
      </c>
      <c r="V4" s="215" t="s">
        <v>97</v>
      </c>
      <c r="W4" s="222" t="s">
        <v>2</v>
      </c>
    </row>
    <row r="5" spans="1:23" ht="16.5" customHeight="1">
      <c r="A5" s="226"/>
      <c r="B5" s="229"/>
      <c r="C5" s="229"/>
      <c r="D5" s="276">
        <f>'第7表　人口動態総覧（４－１）'!D5:E5</f>
        <v>0</v>
      </c>
      <c r="E5" s="286"/>
      <c r="F5" s="216"/>
      <c r="G5" s="232"/>
      <c r="H5" s="235"/>
      <c r="I5" s="232"/>
      <c r="J5" s="216"/>
      <c r="K5" s="232"/>
      <c r="L5" s="216"/>
      <c r="M5" s="232"/>
      <c r="N5" s="276"/>
      <c r="O5" s="232"/>
      <c r="P5" s="216"/>
      <c r="Q5" s="232"/>
      <c r="R5" s="279"/>
      <c r="S5" s="282"/>
      <c r="T5" s="216"/>
      <c r="U5" s="232"/>
      <c r="V5" s="216"/>
      <c r="W5" s="223"/>
    </row>
    <row r="6" spans="1:23" ht="16.5" customHeight="1">
      <c r="A6" s="227"/>
      <c r="B6" s="230"/>
      <c r="C6" s="230"/>
      <c r="D6" s="277">
        <f>'第7表　人口動態総覧（４－１）'!D6:E6</f>
        <v>0</v>
      </c>
      <c r="E6" s="287"/>
      <c r="F6" s="217"/>
      <c r="G6" s="233"/>
      <c r="H6" s="236"/>
      <c r="I6" s="233"/>
      <c r="J6" s="217"/>
      <c r="K6" s="233"/>
      <c r="L6" s="217"/>
      <c r="M6" s="233"/>
      <c r="N6" s="277"/>
      <c r="O6" s="233"/>
      <c r="P6" s="217"/>
      <c r="Q6" s="233"/>
      <c r="R6" s="280"/>
      <c r="S6" s="283"/>
      <c r="T6" s="217"/>
      <c r="U6" s="233"/>
      <c r="V6" s="217"/>
      <c r="W6" s="224"/>
    </row>
    <row r="7" spans="1:23" ht="16.5" customHeight="1">
      <c r="A7" s="195" t="s">
        <v>44</v>
      </c>
      <c r="B7" s="202" t="s">
        <v>204</v>
      </c>
      <c r="C7" s="203"/>
      <c r="D7" s="193">
        <f>'第7表　人口動態総覧（４－１）'!D7:E7</f>
        <v>1450947</v>
      </c>
      <c r="E7" s="197"/>
      <c r="F7" s="53">
        <f>SUM(F9:F14)</f>
        <v>17</v>
      </c>
      <c r="G7" s="5">
        <f>F7/'第7表　人口動態総覧（４－１）'!F7*1000</f>
        <v>1.4713519127574866</v>
      </c>
      <c r="H7" s="31">
        <f>SUM(H9:H14)</f>
        <v>10</v>
      </c>
      <c r="I7" s="51">
        <f>SUM(I9:I14)</f>
        <v>7</v>
      </c>
      <c r="J7" s="31">
        <f>SUM(L7,N7)</f>
        <v>369</v>
      </c>
      <c r="K7" s="16">
        <f>J7/SUM('第7表　人口動態総覧（４－１）'!F7+'人口動態総覧（４－３）'!J7)*1000</f>
        <v>30.948586765075902</v>
      </c>
      <c r="L7" s="31">
        <f>SUM(L9:L14)</f>
        <v>160</v>
      </c>
      <c r="M7" s="59">
        <f>L7/SUM('第7表　人口動態総覧（４－１）'!F7+'人口動態総覧（４－３）'!J7)*1000</f>
        <v>13.41944141575107</v>
      </c>
      <c r="N7" s="31">
        <f>SUM(N9:N14)</f>
        <v>209</v>
      </c>
      <c r="O7" s="20">
        <f>N7/SUM('第7表　人口動態総覧（４－１）'!F7+'人口動態総覧（４－３）'!J7)*1000</f>
        <v>17.529145349324835</v>
      </c>
      <c r="P7" s="31">
        <f>SUM(P9:P14)</f>
        <v>59</v>
      </c>
      <c r="Q7" s="20">
        <f>P7/SUM('第7表　人口動態総覧（４－１）'!F7+'人口動態総覧（４－３）'!R7)*1000</f>
        <v>5.084015510555795</v>
      </c>
      <c r="R7" s="63">
        <f>SUM(R9:R14)</f>
        <v>51</v>
      </c>
      <c r="S7" s="68">
        <f>SUM(S9:S14)</f>
        <v>8</v>
      </c>
      <c r="T7" s="15">
        <f>SUM(T9:T14)</f>
        <v>6924</v>
      </c>
      <c r="U7" s="20">
        <f>T7/'第7表　人口動態総覧（４－１）'!D7*1000</f>
        <v>4.772055767715844</v>
      </c>
      <c r="V7" s="15">
        <f>SUM(V9:V14)</f>
        <v>3429</v>
      </c>
      <c r="W7" s="72">
        <f>V7/'第7表　人口動態総覧（４－１）'!D7*1000</f>
        <v>2.3632841172006973</v>
      </c>
    </row>
    <row r="8" spans="1:23" ht="16.5" customHeight="1">
      <c r="A8" s="196"/>
      <c r="B8" s="204" t="s">
        <v>205</v>
      </c>
      <c r="C8" s="205"/>
      <c r="D8" s="191">
        <f>'第7表　人口動態総覧（４－１）'!D8:E8</f>
        <v>1460050</v>
      </c>
      <c r="E8" s="192"/>
      <c r="F8" s="49">
        <v>30</v>
      </c>
      <c r="G8" s="22">
        <v>2.6</v>
      </c>
      <c r="H8" s="32">
        <v>17</v>
      </c>
      <c r="I8" s="52">
        <v>13</v>
      </c>
      <c r="J8" s="32">
        <v>415</v>
      </c>
      <c r="K8" s="18">
        <v>34.2</v>
      </c>
      <c r="L8" s="32">
        <v>163</v>
      </c>
      <c r="M8" s="67">
        <v>13.4</v>
      </c>
      <c r="N8" s="32">
        <v>252</v>
      </c>
      <c r="O8" s="24">
        <v>20.8</v>
      </c>
      <c r="P8" s="32">
        <v>73</v>
      </c>
      <c r="Q8" s="24">
        <v>6.2</v>
      </c>
      <c r="R8" s="64">
        <v>50</v>
      </c>
      <c r="S8" s="69">
        <v>23</v>
      </c>
      <c r="T8" s="17">
        <v>7130</v>
      </c>
      <c r="U8" s="24">
        <v>4.9</v>
      </c>
      <c r="V8" s="17">
        <v>3645</v>
      </c>
      <c r="W8" s="73">
        <v>2.5</v>
      </c>
    </row>
    <row r="9" spans="1:23" ht="16.5" customHeight="1">
      <c r="A9" s="1" t="s">
        <v>6</v>
      </c>
      <c r="B9" s="6"/>
      <c r="C9" s="12"/>
      <c r="D9" s="193">
        <f>'第7表　人口動態総覧（４－１）'!D9:E9</f>
        <v>340137</v>
      </c>
      <c r="E9" s="194"/>
      <c r="F9" s="47">
        <f aca="true" t="shared" si="0" ref="F9:F15">SUM(H9:I9)</f>
        <v>2</v>
      </c>
      <c r="G9" s="20">
        <f>F9/'第7表　人口動態総覧（４－１）'!F9*1000</f>
        <v>0.8032128514056225</v>
      </c>
      <c r="H9" s="31">
        <f>SUM(H22:H35)</f>
        <v>1</v>
      </c>
      <c r="I9" s="51">
        <f>SUM(I22:I35)</f>
        <v>1</v>
      </c>
      <c r="J9" s="31">
        <f aca="true" t="shared" si="1" ref="J9:J47">SUM(L9,N9)</f>
        <v>79</v>
      </c>
      <c r="K9" s="20">
        <f>J9/SUM('第7表　人口動態総覧（４－１）'!F9+'人口動態総覧（４－３）'!J9)*1000</f>
        <v>30.751265083690154</v>
      </c>
      <c r="L9" s="31">
        <f>SUM(L22:L35)</f>
        <v>26</v>
      </c>
      <c r="M9" s="59">
        <f>L9/SUM('第7表　人口動態総覧（４－１）'!F9+'人口動態総覧（４－３）'!J9)*1000</f>
        <v>10.12066952121448</v>
      </c>
      <c r="N9" s="31">
        <f>SUM(N22:N35)</f>
        <v>53</v>
      </c>
      <c r="O9" s="20">
        <f>N9/SUM('第7表　人口動態総覧（４－１）'!F9+'人口動態総覧（４－３）'!J9)*1000</f>
        <v>20.630595562475673</v>
      </c>
      <c r="P9" s="33">
        <f aca="true" t="shared" si="2" ref="P9:P14">SUM(R9:S9)</f>
        <v>11</v>
      </c>
      <c r="Q9" s="22">
        <f>P9/SUM('第7表　人口動態総覧（４－１）'!F9+'人口動態総覧（４－３）'!R9)*1000</f>
        <v>4.4</v>
      </c>
      <c r="R9" s="65">
        <f>SUM(R22:R35)</f>
        <v>10</v>
      </c>
      <c r="S9" s="70">
        <f>SUM(S22:S35)</f>
        <v>1</v>
      </c>
      <c r="T9" s="35">
        <f>SUM(T22:T35)</f>
        <v>1449</v>
      </c>
      <c r="U9" s="22">
        <f>T9/'第7表　人口動態総覧（４－１）'!D9*1000</f>
        <v>4.260048157066124</v>
      </c>
      <c r="V9" s="35">
        <f>SUM(V22:V35)</f>
        <v>753</v>
      </c>
      <c r="W9" s="74">
        <f>V9/'第7表　人口動態総覧（４－１）'!D9*1000</f>
        <v>2.2138138455975094</v>
      </c>
    </row>
    <row r="10" spans="1:23" ht="16.5" customHeight="1">
      <c r="A10" s="1" t="s">
        <v>7</v>
      </c>
      <c r="B10" s="6"/>
      <c r="C10" s="13"/>
      <c r="D10" s="187">
        <f>'第7表　人口動態総覧（４－１）'!D10:E10</f>
        <v>352383</v>
      </c>
      <c r="E10" s="188"/>
      <c r="F10" s="49">
        <f t="shared" si="0"/>
        <v>3</v>
      </c>
      <c r="G10" s="22">
        <f>F10/'第7表　人口動態総覧（４－１）'!F10*1000</f>
        <v>1.0291595197255574</v>
      </c>
      <c r="H10" s="33">
        <f>SUM(H36:H47)</f>
        <v>2</v>
      </c>
      <c r="I10" s="53">
        <f>SUM(I36:I47)</f>
        <v>1</v>
      </c>
      <c r="J10" s="33">
        <f t="shared" si="1"/>
        <v>98</v>
      </c>
      <c r="K10" s="22">
        <f>J10/SUM('第7表　人口動態総覧（４－１）'!F10+'人口動態総覧（４－３）'!J10)*1000</f>
        <v>32.525721871888486</v>
      </c>
      <c r="L10" s="33">
        <f>SUM(L36:L47)</f>
        <v>48</v>
      </c>
      <c r="M10" s="60">
        <f>L10/SUM('第7表　人口動態総覧（４－１）'!F10+'人口動態総覧（４－３）'!J10)*1000</f>
        <v>15.930965814802523</v>
      </c>
      <c r="N10" s="33">
        <f>SUM(N36:N47)</f>
        <v>50</v>
      </c>
      <c r="O10" s="22">
        <f>N10/SUM('第7表　人口動態総覧（４－１）'!F10+'人口動態総覧（４－３）'!J10)*1000</f>
        <v>16.59475605708596</v>
      </c>
      <c r="P10" s="33">
        <f t="shared" si="2"/>
        <v>17</v>
      </c>
      <c r="Q10" s="22">
        <f>P10/SUM('第7表　人口動態総覧（４－１）'!F10+'人口動態総覧（４－３）'!R10)*1000</f>
        <v>5.802047781569966</v>
      </c>
      <c r="R10" s="65">
        <f>SUM(R36:R47)</f>
        <v>15</v>
      </c>
      <c r="S10" s="70">
        <f>SUM(S36:S47)</f>
        <v>2</v>
      </c>
      <c r="T10" s="35">
        <f>SUM(T36:T47)</f>
        <v>1763</v>
      </c>
      <c r="U10" s="22">
        <f>T10/'第7表　人口動態総覧（４－１）'!D10*1000</f>
        <v>5.003079036162357</v>
      </c>
      <c r="V10" s="35">
        <f>SUM(V36:V47)</f>
        <v>865</v>
      </c>
      <c r="W10" s="74">
        <f>V10/'第7表　人口動態総覧（４－１）'!D10*1000</f>
        <v>2.4547154658425634</v>
      </c>
    </row>
    <row r="11" spans="1:23" ht="16.5" customHeight="1">
      <c r="A11" s="1" t="s">
        <v>8</v>
      </c>
      <c r="B11" s="6"/>
      <c r="C11" s="13"/>
      <c r="D11" s="187">
        <f>'第7表　人口動態総覧（４－１）'!D11:E11</f>
        <v>323771</v>
      </c>
      <c r="E11" s="188"/>
      <c r="F11" s="49">
        <f t="shared" si="0"/>
        <v>4</v>
      </c>
      <c r="G11" s="22">
        <f>F11/'第7表　人口動態総覧（４－１）'!F11*1000</f>
        <v>1.5296367112810707</v>
      </c>
      <c r="H11" s="33">
        <f>SUM(H15:H21)</f>
        <v>3</v>
      </c>
      <c r="I11" s="53">
        <f>SUM(I15:I21)</f>
        <v>1</v>
      </c>
      <c r="J11" s="33">
        <f t="shared" si="1"/>
        <v>70</v>
      </c>
      <c r="K11" s="22">
        <f>J11/SUM('第7表　人口動態総覧（４－１）'!F11+'人口動態総覧（４－３）'!J11)*1000</f>
        <v>26.0707635009311</v>
      </c>
      <c r="L11" s="33">
        <f>SUM(L15:L21)</f>
        <v>32</v>
      </c>
      <c r="M11" s="60">
        <f>L11/SUM('第7表　人口動態総覧（４－１）'!F11+'人口動態総覧（４－３）'!J11)*1000</f>
        <v>11.91806331471136</v>
      </c>
      <c r="N11" s="33">
        <f>SUM(N15:N21)</f>
        <v>38</v>
      </c>
      <c r="O11" s="22">
        <f>N11/SUM('第7表　人口動態総覧（４－１）'!F11+'人口動態総覧（４－３）'!J11)*1000</f>
        <v>14.15270018621974</v>
      </c>
      <c r="P11" s="33">
        <f t="shared" si="2"/>
        <v>10</v>
      </c>
      <c r="Q11" s="22">
        <f>P11/SUM('第7表　人口動態総覧（４－１）'!F11+'人口動態総覧（４－３）'!R11)*1000</f>
        <v>3.8109756097560976</v>
      </c>
      <c r="R11" s="65">
        <f>SUM(R15:R21)</f>
        <v>9</v>
      </c>
      <c r="S11" s="70">
        <f>SUM(S15:S21)</f>
        <v>1</v>
      </c>
      <c r="T11" s="35">
        <f>SUM(T15:T21)</f>
        <v>1601</v>
      </c>
      <c r="U11" s="22">
        <f>T11/'第7表　人口動態総覧（４－１）'!D11*1000</f>
        <v>4.944852997952256</v>
      </c>
      <c r="V11" s="35">
        <f>SUM(V15:V21)</f>
        <v>775</v>
      </c>
      <c r="W11" s="74">
        <f>V11/'第7表　人口動態総覧（４－１）'!D11*1000</f>
        <v>2.3936671289275444</v>
      </c>
    </row>
    <row r="12" spans="1:23" ht="16.5" customHeight="1">
      <c r="A12" s="1" t="s">
        <v>9</v>
      </c>
      <c r="B12" s="6"/>
      <c r="C12" s="13"/>
      <c r="D12" s="187">
        <f>'第7表　人口動態総覧（４－１）'!D12:E12</f>
        <v>155590</v>
      </c>
      <c r="E12" s="188"/>
      <c r="F12" s="49">
        <f t="shared" si="0"/>
        <v>5</v>
      </c>
      <c r="G12" s="22">
        <f>F12/'第7表　人口動態総覧（４－１）'!F12*1000</f>
        <v>4.520795660036167</v>
      </c>
      <c r="H12" s="33">
        <f>SUM('人口動態総覧（４－４）'!H7:H20)</f>
        <v>3</v>
      </c>
      <c r="I12" s="53">
        <f>SUM('人口動態総覧（４－４）'!I7:I20)</f>
        <v>2</v>
      </c>
      <c r="J12" s="33">
        <f t="shared" si="1"/>
        <v>36</v>
      </c>
      <c r="K12" s="22">
        <f>J12/SUM('第7表　人口動態総覧（４－１）'!F12+'人口動態総覧（４－３）'!J12)*1000</f>
        <v>31.523642732049037</v>
      </c>
      <c r="L12" s="33">
        <f>SUM('人口動態総覧（４－４）'!L7:L20)</f>
        <v>17</v>
      </c>
      <c r="M12" s="60">
        <f>L12/SUM('第7表　人口動態総覧（４－１）'!F12+'人口動態総覧（４－３）'!J12)*1000</f>
        <v>14.8861646234676</v>
      </c>
      <c r="N12" s="33">
        <f>SUM('人口動態総覧（４－４）'!N7:N20)</f>
        <v>19</v>
      </c>
      <c r="O12" s="22">
        <f>N12/SUM('第7表　人口動態総覧（４－１）'!F12+'人口動態総覧（４－３）'!J12)*1000</f>
        <v>16.637478108581437</v>
      </c>
      <c r="P12" s="33">
        <f t="shared" si="2"/>
        <v>9</v>
      </c>
      <c r="Q12" s="22">
        <f>P12/SUM('第7表　人口動態総覧（４－１）'!F12+'人口動態総覧（４－３）'!R12)*1000</f>
        <v>8.086253369272237</v>
      </c>
      <c r="R12" s="65">
        <f>SUM('人口動態総覧（４－４）'!R7:R20)</f>
        <v>7</v>
      </c>
      <c r="S12" s="70">
        <f>SUM('人口動態総覧（４－４）'!S7:S20)</f>
        <v>2</v>
      </c>
      <c r="T12" s="35">
        <f>SUM('人口動態総覧（４－４）'!T7:T20)</f>
        <v>634</v>
      </c>
      <c r="U12" s="22">
        <f>T12/'第7表　人口動態総覧（４－１）'!D12*1000</f>
        <v>4.074812005912976</v>
      </c>
      <c r="V12" s="35">
        <f>SUM('人口動態総覧（４－４）'!V7:V20)</f>
        <v>312</v>
      </c>
      <c r="W12" s="74">
        <f>V12/'第7表　人口動態総覧（４－１）'!D12*1000</f>
        <v>2.0052702615849345</v>
      </c>
    </row>
    <row r="13" spans="1:23" ht="16.5" customHeight="1">
      <c r="A13" s="1" t="s">
        <v>10</v>
      </c>
      <c r="B13" s="6"/>
      <c r="C13" s="13"/>
      <c r="D13" s="187">
        <f>'第7表　人口動態総覧（４－１）'!D13:E13</f>
        <v>193799</v>
      </c>
      <c r="E13" s="188"/>
      <c r="F13" s="49">
        <f t="shared" si="0"/>
        <v>0</v>
      </c>
      <c r="G13" s="22">
        <f>F13/'第7表　人口動態総覧（４－１）'!F13*1000</f>
        <v>0</v>
      </c>
      <c r="H13" s="33">
        <f>SUM('人口動態総覧（４－４）'!H21:H31)</f>
        <v>0</v>
      </c>
      <c r="I13" s="53">
        <f>SUM('人口動態総覧（４－４）'!I21:I31)</f>
        <v>0</v>
      </c>
      <c r="J13" s="33">
        <f t="shared" si="1"/>
        <v>56</v>
      </c>
      <c r="K13" s="22">
        <f>J13/SUM('第7表　人口動態総覧（４－１）'!F13+'人口動態総覧（４－３）'!J13)*1000</f>
        <v>31.28491620111732</v>
      </c>
      <c r="L13" s="33">
        <f>SUM('人口動態総覧（４－４）'!L21:L31)</f>
        <v>21</v>
      </c>
      <c r="M13" s="60">
        <f>L13/SUM('第7表　人口動態総覧（４－１）'!F13+'人口動態総覧（４－３）'!J13)*1000</f>
        <v>11.731843575418994</v>
      </c>
      <c r="N13" s="33">
        <f>SUM('人口動態総覧（４－４）'!N21:N31)</f>
        <v>35</v>
      </c>
      <c r="O13" s="22">
        <f>N13/SUM('第7表　人口動態総覧（４－１）'!F13+'人口動態総覧（４－３）'!J13)*1000</f>
        <v>19.553072625698324</v>
      </c>
      <c r="P13" s="33">
        <f t="shared" si="2"/>
        <v>5</v>
      </c>
      <c r="Q13" s="22">
        <f>P13/SUM('第7表　人口動態総覧（４－１）'!F13+'人口動態総覧（４－３）'!R13)*1000</f>
        <v>2.8752156411730883</v>
      </c>
      <c r="R13" s="65">
        <f>SUM('人口動態総覧（４－４）'!R21:R31)</f>
        <v>5</v>
      </c>
      <c r="S13" s="70">
        <f>SUM('人口動態総覧（４－４）'!S21:S31)</f>
        <v>0</v>
      </c>
      <c r="T13" s="35">
        <f>SUM('人口動態総覧（４－４）'!T21:T31)</f>
        <v>1039</v>
      </c>
      <c r="U13" s="22">
        <f>T13/'第7表　人口動態総覧（４－１）'!D13*1000</f>
        <v>5.3612247741216414</v>
      </c>
      <c r="V13" s="35">
        <f>SUM('人口動態総覧（４－４）'!V21:V31)</f>
        <v>478</v>
      </c>
      <c r="W13" s="74">
        <f>V13/'第7表　人口動態総覧（４－１）'!D13*1000</f>
        <v>2.4664729952166935</v>
      </c>
    </row>
    <row r="14" spans="1:23" ht="16.5" customHeight="1">
      <c r="A14" s="1" t="s">
        <v>11</v>
      </c>
      <c r="B14" s="6"/>
      <c r="C14" s="14"/>
      <c r="D14" s="191">
        <f>'第7表　人口動態総覧（４－１）'!D14:E14</f>
        <v>84943</v>
      </c>
      <c r="E14" s="192"/>
      <c r="F14" s="48">
        <f t="shared" si="0"/>
        <v>3</v>
      </c>
      <c r="G14" s="24">
        <f>F14/'第7表　人口動態総覧（４－１）'!F14*1000</f>
        <v>4.322766570605188</v>
      </c>
      <c r="H14" s="32">
        <f>SUM('人口動態総覧（４－４）'!H32:H39)</f>
        <v>1</v>
      </c>
      <c r="I14" s="52">
        <f>SUM('人口動態総覧（４－４）'!I32:I39)</f>
        <v>2</v>
      </c>
      <c r="J14" s="32">
        <f t="shared" si="1"/>
        <v>30</v>
      </c>
      <c r="K14" s="24">
        <f>J14/SUM('第7表　人口動態総覧（４－１）'!F14+'人口動態総覧（４－３）'!J14)*1000</f>
        <v>41.43646408839779</v>
      </c>
      <c r="L14" s="32">
        <f>SUM('人口動態総覧（４－４）'!L32:L39)</f>
        <v>16</v>
      </c>
      <c r="M14" s="61">
        <f>L14/SUM('第7表　人口動態総覧（４－１）'!F14+'人口動態総覧（４－３）'!J14)*1000</f>
        <v>22.099447513812155</v>
      </c>
      <c r="N14" s="32">
        <f>SUM('人口動態総覧（４－４）'!N32:N39)</f>
        <v>14</v>
      </c>
      <c r="O14" s="24">
        <f>N14/SUM('第7表　人口動態総覧（４－１）'!F14+'人口動態総覧（４－３）'!J14)*1000</f>
        <v>19.337016574585636</v>
      </c>
      <c r="P14" s="32">
        <f t="shared" si="2"/>
        <v>7</v>
      </c>
      <c r="Q14" s="24">
        <f>P14/SUM('第7表　人口動態総覧（４－１）'!F14+'人口動態総覧（４－３）'!R14)*1000</f>
        <v>10.014306151645208</v>
      </c>
      <c r="R14" s="64">
        <f>SUM('人口動態総覧（４－４）'!R32:R39)</f>
        <v>5</v>
      </c>
      <c r="S14" s="69">
        <f>SUM('人口動態総覧（４－４）'!S32:S39)</f>
        <v>2</v>
      </c>
      <c r="T14" s="17">
        <f>SUM('人口動態総覧（４－４）'!T32:T39)</f>
        <v>438</v>
      </c>
      <c r="U14" s="24">
        <f>T14/'第7表　人口動態総覧（４－１）'!D14*1000</f>
        <v>5.156398996974442</v>
      </c>
      <c r="V14" s="17">
        <f>SUM('人口動態総覧（４－４）'!V32:V39)</f>
        <v>246</v>
      </c>
      <c r="W14" s="73">
        <f>V14/'第7表　人口動態総覧（４－１）'!D14*1000</f>
        <v>2.8960597106294808</v>
      </c>
    </row>
    <row r="15" spans="1:23" ht="16.5" customHeight="1">
      <c r="A15" s="8">
        <v>201</v>
      </c>
      <c r="B15" s="208" t="s">
        <v>12</v>
      </c>
      <c r="C15" s="209"/>
      <c r="D15" s="193">
        <f>'第7表　人口動態総覧（４－１）'!D15:E15</f>
        <v>294689</v>
      </c>
      <c r="E15" s="194"/>
      <c r="F15" s="47">
        <f t="shared" si="0"/>
        <v>4</v>
      </c>
      <c r="G15" s="20">
        <f>F15/'第7表　人口動態総覧（４－１）'!F15*1000</f>
        <v>1.6246953696181965</v>
      </c>
      <c r="H15" s="31">
        <v>3</v>
      </c>
      <c r="I15" s="51">
        <v>1</v>
      </c>
      <c r="J15" s="31">
        <f t="shared" si="1"/>
        <v>66</v>
      </c>
      <c r="K15" s="20">
        <f>J15/SUM('第7表　人口動態総覧（４－１）'!F15+'人口動態総覧（４－３）'!J15)*1000</f>
        <v>26.10759493670886</v>
      </c>
      <c r="L15" s="31">
        <v>31</v>
      </c>
      <c r="M15" s="59">
        <f>L15/SUM('第7表　人口動態総覧（４－１）'!F15+'人口動態総覧（４－３）'!J15)*1000</f>
        <v>12.262658227848101</v>
      </c>
      <c r="N15" s="31">
        <v>35</v>
      </c>
      <c r="O15" s="20">
        <f>N15/SUM('第7表　人口動態総覧（４－１）'!F15+'人口動態総覧（４－３）'!J15)*1000</f>
        <v>13.844936708860759</v>
      </c>
      <c r="P15" s="33">
        <f aca="true" t="shared" si="3" ref="P15:P47">SUM(R15:S15)</f>
        <v>10</v>
      </c>
      <c r="Q15" s="22">
        <f>P15/SUM('第7表　人口動態総覧（４－１）'!F15+'人口動態総覧（４－３）'!R15)*1000</f>
        <v>4.046944556859571</v>
      </c>
      <c r="R15" s="65">
        <v>9</v>
      </c>
      <c r="S15" s="70">
        <v>1</v>
      </c>
      <c r="T15" s="35">
        <v>1504</v>
      </c>
      <c r="U15" s="22">
        <f>T15/'第7表　人口動態総覧（４－１）'!D15*1000</f>
        <v>5.103685580391531</v>
      </c>
      <c r="V15" s="35">
        <v>733</v>
      </c>
      <c r="W15" s="74">
        <f>V15/'第7表　人口動態総覧（４－１）'!D15*1000</f>
        <v>2.4873680388477344</v>
      </c>
    </row>
    <row r="16" spans="1:23" ht="16.5" customHeight="1">
      <c r="A16" s="9">
        <v>301</v>
      </c>
      <c r="B16" s="198" t="s">
        <v>13</v>
      </c>
      <c r="C16" s="199"/>
      <c r="D16" s="187">
        <f>'第7表　人口動態総覧（４－１）'!D16:E16</f>
        <v>13652</v>
      </c>
      <c r="E16" s="188"/>
      <c r="F16" s="49">
        <f aca="true" t="shared" si="4" ref="F16:F47">SUM(H16:I16)</f>
        <v>0</v>
      </c>
      <c r="G16" s="22">
        <f>F16/'第7表　人口動態総覧（４－１）'!F16*1000</f>
        <v>0</v>
      </c>
      <c r="H16" s="33">
        <v>0</v>
      </c>
      <c r="I16" s="53">
        <v>0</v>
      </c>
      <c r="J16" s="33">
        <f t="shared" si="1"/>
        <v>3</v>
      </c>
      <c r="K16" s="22">
        <f>J16/SUM('第7表　人口動態総覧（４－１）'!F16+'人口動態総覧（４－３）'!J16)*1000</f>
        <v>35.294117647058826</v>
      </c>
      <c r="L16" s="33">
        <v>1</v>
      </c>
      <c r="M16" s="60">
        <f>L16/SUM('第7表　人口動態総覧（４－１）'!F16+'人口動態総覧（４－３）'!J16)*1000</f>
        <v>11.76470588235294</v>
      </c>
      <c r="N16" s="33">
        <v>2</v>
      </c>
      <c r="O16" s="22">
        <f>N16/SUM('第7表　人口動態総覧（４－１）'!F16+'人口動態総覧（４－３）'!J16)*1000</f>
        <v>23.52941176470588</v>
      </c>
      <c r="P16" s="33">
        <f t="shared" si="3"/>
        <v>0</v>
      </c>
      <c r="Q16" s="22">
        <f>P16/SUM('第7表　人口動態総覧（４－１）'!F16+'人口動態総覧（４－３）'!R16)*1000</f>
        <v>0</v>
      </c>
      <c r="R16" s="65">
        <v>0</v>
      </c>
      <c r="S16" s="70">
        <v>0</v>
      </c>
      <c r="T16" s="35">
        <v>61</v>
      </c>
      <c r="U16" s="22">
        <f>T16/'第7表　人口動態総覧（４－１）'!D16*1000</f>
        <v>4.468209786111925</v>
      </c>
      <c r="V16" s="35">
        <v>21</v>
      </c>
      <c r="W16" s="74">
        <f>V16/'第7表　人口動態総覧（４－１）'!D16*1000</f>
        <v>1.5382361558745972</v>
      </c>
    </row>
    <row r="17" spans="1:23" ht="16.5" customHeight="1">
      <c r="A17" s="9">
        <v>302</v>
      </c>
      <c r="B17" s="198" t="s">
        <v>14</v>
      </c>
      <c r="C17" s="199"/>
      <c r="D17" s="187">
        <f>'第7表　人口動態総覧（４－１）'!D17:E17</f>
        <v>3753</v>
      </c>
      <c r="E17" s="188"/>
      <c r="F17" s="49">
        <f t="shared" si="4"/>
        <v>0</v>
      </c>
      <c r="G17" s="22">
        <f>F17/'第7表　人口動態総覧（４－１）'!F17*1000</f>
        <v>0</v>
      </c>
      <c r="H17" s="33">
        <v>0</v>
      </c>
      <c r="I17" s="53">
        <v>0</v>
      </c>
      <c r="J17" s="33">
        <f t="shared" si="1"/>
        <v>0</v>
      </c>
      <c r="K17" s="22">
        <f>J17/SUM('第7表　人口動態総覧（４－１）'!F17+'人口動態総覧（４－３）'!J17)*1000</f>
        <v>0</v>
      </c>
      <c r="L17" s="33">
        <v>0</v>
      </c>
      <c r="M17" s="60">
        <f>L17/SUM('第7表　人口動態総覧（４－１）'!F17+'人口動態総覧（４－３）'!J17)*1000</f>
        <v>0</v>
      </c>
      <c r="N17" s="33">
        <v>0</v>
      </c>
      <c r="O17" s="22">
        <f>N17/SUM('第7表　人口動態総覧（４－１）'!F17+'人口動態総覧（４－３）'!J17)*1000</f>
        <v>0</v>
      </c>
      <c r="P17" s="33">
        <f t="shared" si="3"/>
        <v>0</v>
      </c>
      <c r="Q17" s="22">
        <f>P17/SUM('第7表　人口動態総覧（４－１）'!F17+'人口動態総覧（４－３）'!R17)*1000</f>
        <v>0</v>
      </c>
      <c r="R17" s="65">
        <v>0</v>
      </c>
      <c r="S17" s="70">
        <v>0</v>
      </c>
      <c r="T17" s="35">
        <v>7</v>
      </c>
      <c r="U17" s="22">
        <f>T17/'第7表　人口動態総覧（４－１）'!D17*1000</f>
        <v>1.8651745270450306</v>
      </c>
      <c r="V17" s="35">
        <v>5</v>
      </c>
      <c r="W17" s="74">
        <f>V17/'第7表　人口動態総覧（４－１）'!D17*1000</f>
        <v>1.332267519317879</v>
      </c>
    </row>
    <row r="18" spans="1:23" ht="16.5" customHeight="1">
      <c r="A18" s="9">
        <v>303</v>
      </c>
      <c r="B18" s="198" t="s">
        <v>15</v>
      </c>
      <c r="C18" s="199"/>
      <c r="D18" s="187">
        <f>'第7表　人口動態総覧（４－１）'!D18:E18</f>
        <v>3656</v>
      </c>
      <c r="E18" s="188"/>
      <c r="F18" s="49">
        <f t="shared" si="4"/>
        <v>0</v>
      </c>
      <c r="G18" s="22">
        <f>F18/'第7表　人口動態総覧（４－１）'!F18*1000</f>
        <v>0</v>
      </c>
      <c r="H18" s="33">
        <v>0</v>
      </c>
      <c r="I18" s="53">
        <v>0</v>
      </c>
      <c r="J18" s="33">
        <f t="shared" si="1"/>
        <v>0</v>
      </c>
      <c r="K18" s="22">
        <f>J18/SUM('第7表　人口動態総覧（４－１）'!F18+'人口動態総覧（４－３）'!J18)*1000</f>
        <v>0</v>
      </c>
      <c r="L18" s="33">
        <v>0</v>
      </c>
      <c r="M18" s="60">
        <f>L18/SUM('第7表　人口動態総覧（４－１）'!F18+'人口動態総覧（４－３）'!J18)*1000</f>
        <v>0</v>
      </c>
      <c r="N18" s="33">
        <v>0</v>
      </c>
      <c r="O18" s="22">
        <f>N18/SUM('第7表　人口動態総覧（４－１）'!F18+'人口動態総覧（４－３）'!J18)*1000</f>
        <v>0</v>
      </c>
      <c r="P18" s="33">
        <f t="shared" si="3"/>
        <v>0</v>
      </c>
      <c r="Q18" s="22">
        <f>P18/SUM('第7表　人口動態総覧（４－１）'!F18+'人口動態総覧（４－３）'!R18)*1000</f>
        <v>0</v>
      </c>
      <c r="R18" s="65">
        <v>0</v>
      </c>
      <c r="S18" s="70">
        <v>0</v>
      </c>
      <c r="T18" s="35">
        <v>12</v>
      </c>
      <c r="U18" s="22">
        <f>T18/'第7表　人口動態総覧（４－１）'!D18*1000</f>
        <v>3.282275711159737</v>
      </c>
      <c r="V18" s="35">
        <v>6</v>
      </c>
      <c r="W18" s="74">
        <f>V18/'第7表　人口動態総覧（４－１）'!D18*1000</f>
        <v>1.6411378555798686</v>
      </c>
    </row>
    <row r="19" spans="1:23" ht="16.5" customHeight="1">
      <c r="A19" s="9">
        <v>304</v>
      </c>
      <c r="B19" s="198" t="s">
        <v>16</v>
      </c>
      <c r="C19" s="199"/>
      <c r="D19" s="187">
        <f>'第7表　人口動態総覧（４－１）'!D19:E19</f>
        <v>3311</v>
      </c>
      <c r="E19" s="188"/>
      <c r="F19" s="49">
        <f t="shared" si="4"/>
        <v>0</v>
      </c>
      <c r="G19" s="22">
        <f>F19/'第7表　人口動態総覧（４－１）'!F19*1000</f>
        <v>0</v>
      </c>
      <c r="H19" s="33">
        <v>0</v>
      </c>
      <c r="I19" s="53">
        <v>0</v>
      </c>
      <c r="J19" s="33">
        <f t="shared" si="1"/>
        <v>1</v>
      </c>
      <c r="K19" s="22">
        <f>J19/SUM('第7表　人口動態総覧（４－１）'!F19+'人口動態総覧（４－３）'!J19)*1000</f>
        <v>41.666666666666664</v>
      </c>
      <c r="L19" s="33">
        <v>0</v>
      </c>
      <c r="M19" s="60">
        <f>L19/SUM('第7表　人口動態総覧（４－１）'!F19+'人口動態総覧（４－３）'!J19)*1000</f>
        <v>0</v>
      </c>
      <c r="N19" s="33">
        <v>1</v>
      </c>
      <c r="O19" s="22">
        <f>N19/SUM('第7表　人口動態総覧（４－１）'!F19+'人口動態総覧（４－３）'!J19)*1000</f>
        <v>41.666666666666664</v>
      </c>
      <c r="P19" s="33">
        <f t="shared" si="3"/>
        <v>0</v>
      </c>
      <c r="Q19" s="22">
        <f>P19/SUM('第7表　人口動態総覧（４－１）'!F19+'人口動態総覧（４－３）'!R19)*1000</f>
        <v>0</v>
      </c>
      <c r="R19" s="65">
        <v>0</v>
      </c>
      <c r="S19" s="70">
        <v>0</v>
      </c>
      <c r="T19" s="35">
        <v>8</v>
      </c>
      <c r="U19" s="22">
        <f>T19/'第7表　人口動態総覧（４－１）'!D19*1000</f>
        <v>2.4161884627000907</v>
      </c>
      <c r="V19" s="35">
        <v>3</v>
      </c>
      <c r="W19" s="74">
        <f>V19/'第7表　人口動態総覧（４－１）'!D19*1000</f>
        <v>0.906070673512534</v>
      </c>
    </row>
    <row r="20" spans="1:23" ht="16.5" customHeight="1">
      <c r="A20" s="9">
        <v>305</v>
      </c>
      <c r="B20" s="198" t="s">
        <v>17</v>
      </c>
      <c r="C20" s="199"/>
      <c r="D20" s="187">
        <f>'第7表　人口動態総覧（４－１）'!D20:E20</f>
        <v>2293</v>
      </c>
      <c r="E20" s="188"/>
      <c r="F20" s="49">
        <f t="shared" si="4"/>
        <v>0</v>
      </c>
      <c r="G20" s="22">
        <f>F20/'第7表　人口動態総覧（４－１）'!F20*1000</f>
        <v>0</v>
      </c>
      <c r="H20" s="33">
        <v>0</v>
      </c>
      <c r="I20" s="53">
        <v>0</v>
      </c>
      <c r="J20" s="33">
        <f t="shared" si="1"/>
        <v>0</v>
      </c>
      <c r="K20" s="22">
        <f>J20/SUM('第7表　人口動態総覧（４－１）'!F20+'人口動態総覧（４－３）'!J20)*1000</f>
        <v>0</v>
      </c>
      <c r="L20" s="33">
        <v>0</v>
      </c>
      <c r="M20" s="60">
        <f>L20/SUM('第7表　人口動態総覧（４－１）'!F20+'人口動態総覧（４－３）'!J20)*1000</f>
        <v>0</v>
      </c>
      <c r="N20" s="33">
        <v>0</v>
      </c>
      <c r="O20" s="22">
        <f>N20/SUM('第7表　人口動態総覧（４－１）'!F20+'人口動態総覧（４－３）'!J20)*1000</f>
        <v>0</v>
      </c>
      <c r="P20" s="33">
        <f t="shared" si="3"/>
        <v>0</v>
      </c>
      <c r="Q20" s="22">
        <f>P20/SUM('第7表　人口動態総覧（４－１）'!F20+'人口動態総覧（４－３）'!R20)*1000</f>
        <v>0</v>
      </c>
      <c r="R20" s="65">
        <v>0</v>
      </c>
      <c r="S20" s="70">
        <v>0</v>
      </c>
      <c r="T20" s="35">
        <v>4</v>
      </c>
      <c r="U20" s="22">
        <f>T20/'第7表　人口動態総覧（４－１）'!D20*1000</f>
        <v>1.7444395987788923</v>
      </c>
      <c r="V20" s="35">
        <v>3</v>
      </c>
      <c r="W20" s="74">
        <f>V20/'第7表　人口動態総覧（４－１）'!D20*1000</f>
        <v>1.3083296990841693</v>
      </c>
    </row>
    <row r="21" spans="1:23" ht="16.5" customHeight="1">
      <c r="A21" s="10">
        <v>306</v>
      </c>
      <c r="B21" s="206" t="s">
        <v>18</v>
      </c>
      <c r="C21" s="207"/>
      <c r="D21" s="191">
        <f>'第7表　人口動態総覧（４－１）'!D21:E21</f>
        <v>2417</v>
      </c>
      <c r="E21" s="192"/>
      <c r="F21" s="48">
        <f t="shared" si="4"/>
        <v>0</v>
      </c>
      <c r="G21" s="24">
        <f>F21/'第7表　人口動態総覧（４－１）'!F21*1000</f>
        <v>0</v>
      </c>
      <c r="H21" s="32">
        <v>0</v>
      </c>
      <c r="I21" s="53">
        <v>0</v>
      </c>
      <c r="J21" s="32">
        <f t="shared" si="1"/>
        <v>0</v>
      </c>
      <c r="K21" s="24">
        <f>J21/SUM('第7表　人口動態総覧（４－１）'!F21+'人口動態総覧（４－３）'!J21)*1000</f>
        <v>0</v>
      </c>
      <c r="L21" s="32">
        <v>0</v>
      </c>
      <c r="M21" s="61">
        <f>L21/SUM('第7表　人口動態総覧（４－１）'!F21+'人口動態総覧（４－３）'!J21)*1000</f>
        <v>0</v>
      </c>
      <c r="N21" s="32">
        <v>0</v>
      </c>
      <c r="O21" s="24">
        <f>N21/SUM('第7表　人口動態総覧（４－１）'!F21+'人口動態総覧（４－３）'!J21)*1000</f>
        <v>0</v>
      </c>
      <c r="P21" s="32">
        <f t="shared" si="3"/>
        <v>0</v>
      </c>
      <c r="Q21" s="24">
        <f>P21/SUM('第7表　人口動態総覧（４－１）'!F21+'人口動態総覧（４－３）'!R21)*1000</f>
        <v>0</v>
      </c>
      <c r="R21" s="64">
        <v>0</v>
      </c>
      <c r="S21" s="69">
        <v>0</v>
      </c>
      <c r="T21" s="17">
        <v>5</v>
      </c>
      <c r="U21" s="24">
        <f>T21/'第7表　人口動態総覧（４－１）'!D21*1000</f>
        <v>2.068680182043856</v>
      </c>
      <c r="V21" s="17">
        <v>4</v>
      </c>
      <c r="W21" s="73">
        <f>V21/'第7表　人口動態総覧（４－１）'!D21*1000</f>
        <v>1.6549441456350846</v>
      </c>
    </row>
    <row r="22" spans="1:23" ht="16.5" customHeight="1">
      <c r="A22" s="8">
        <v>202</v>
      </c>
      <c r="B22" s="208" t="s">
        <v>19</v>
      </c>
      <c r="C22" s="209"/>
      <c r="D22" s="193">
        <f>'第7表　人口動態総覧（４－１）'!D22:E22</f>
        <v>174099</v>
      </c>
      <c r="E22" s="194"/>
      <c r="F22" s="47">
        <f t="shared" si="4"/>
        <v>1</v>
      </c>
      <c r="G22" s="20">
        <f>F22/'第7表　人口動態総覧（４－１）'!F22*1000</f>
        <v>0.7541478129713424</v>
      </c>
      <c r="H22" s="31">
        <v>1</v>
      </c>
      <c r="I22" s="51">
        <v>0</v>
      </c>
      <c r="J22" s="31">
        <f t="shared" si="1"/>
        <v>43</v>
      </c>
      <c r="K22" s="20">
        <f>J22/SUM('第7表　人口動態総覧（４－１）'!F22+'人口動態総覧（４－３）'!J22)*1000</f>
        <v>31.409788166544924</v>
      </c>
      <c r="L22" s="31">
        <v>16</v>
      </c>
      <c r="M22" s="59">
        <f>L22/SUM('第7表　人口動態総覧（４－１）'!F22+'人口動態総覧（４－３）'!J22)*1000</f>
        <v>11.68736303871439</v>
      </c>
      <c r="N22" s="31">
        <v>27</v>
      </c>
      <c r="O22" s="20">
        <f>N22/SUM('第7表　人口動態総覧（４－１）'!F22+'人口動態総覧（４－３）'!J22)*1000</f>
        <v>19.722425127830533</v>
      </c>
      <c r="P22" s="33">
        <f t="shared" si="3"/>
        <v>8</v>
      </c>
      <c r="Q22" s="22">
        <f>P22/SUM('第7表　人口動態総覧（４－１）'!F22+'人口動態総覧（４－３）'!R22)*1000</f>
        <v>5.997001499250374</v>
      </c>
      <c r="R22" s="65">
        <v>8</v>
      </c>
      <c r="S22" s="70">
        <v>0</v>
      </c>
      <c r="T22" s="35">
        <v>775</v>
      </c>
      <c r="U22" s="22">
        <f>T22/'第7表　人口動態総覧（４－１）'!D22*1000</f>
        <v>4.451490244056542</v>
      </c>
      <c r="V22" s="35">
        <v>396</v>
      </c>
      <c r="W22" s="74">
        <f>V22/'第7表　人口動態総覧（４－１）'!D22*1000</f>
        <v>2.2745679182534078</v>
      </c>
    </row>
    <row r="23" spans="1:23" ht="16.5" customHeight="1">
      <c r="A23" s="9">
        <v>204</v>
      </c>
      <c r="B23" s="198" t="s">
        <v>82</v>
      </c>
      <c r="C23" s="199"/>
      <c r="D23" s="187">
        <f>'第7表　人口動態総覧（４－１）'!D23:E23</f>
        <v>38659</v>
      </c>
      <c r="E23" s="188"/>
      <c r="F23" s="49">
        <f>SUM(H23:I23)</f>
        <v>0</v>
      </c>
      <c r="G23" s="22">
        <f>F23/'第7表　人口動態総覧（４－１）'!F23*1000</f>
        <v>0</v>
      </c>
      <c r="H23" s="33">
        <v>0</v>
      </c>
      <c r="I23" s="53">
        <v>0</v>
      </c>
      <c r="J23" s="33">
        <f>SUM(L23,N23)</f>
        <v>6</v>
      </c>
      <c r="K23" s="22">
        <f>J23/SUM('第7表　人口動態総覧（４－１）'!F23+'人口動態総覧（４－３）'!J23)*1000</f>
        <v>19.48051948051948</v>
      </c>
      <c r="L23" s="33">
        <v>1</v>
      </c>
      <c r="M23" s="60">
        <f>L23/SUM('第7表　人口動態総覧（４－１）'!F23+'人口動態総覧（４－３）'!J23)*1000</f>
        <v>3.246753246753247</v>
      </c>
      <c r="N23" s="33">
        <v>5</v>
      </c>
      <c r="O23" s="22">
        <f>N23/SUM('第7表　人口動態総覧（４－１）'!F23+'人口動態総覧（４－３）'!J23)*1000</f>
        <v>16.233766233766232</v>
      </c>
      <c r="P23" s="33">
        <f>SUM(R23:S23)</f>
        <v>0</v>
      </c>
      <c r="Q23" s="22">
        <f>P23/SUM('第7表　人口動態総覧（４－１）'!F23+'人口動態総覧（４－３）'!R23)*1000</f>
        <v>0</v>
      </c>
      <c r="R23" s="65">
        <v>0</v>
      </c>
      <c r="S23" s="70">
        <v>0</v>
      </c>
      <c r="T23" s="35">
        <v>162</v>
      </c>
      <c r="U23" s="22">
        <f>T23/'第7表　人口動態総覧（４－１）'!D23*1000</f>
        <v>4.190486044646783</v>
      </c>
      <c r="V23" s="35">
        <v>106</v>
      </c>
      <c r="W23" s="74">
        <f>V23/'第7表　人口動態総覧（４－１）'!D23*1000</f>
        <v>2.7419229674849324</v>
      </c>
    </row>
    <row r="24" spans="1:23" ht="16.5" customHeight="1">
      <c r="A24" s="9">
        <v>341</v>
      </c>
      <c r="B24" s="198" t="s">
        <v>20</v>
      </c>
      <c r="C24" s="199"/>
      <c r="D24" s="187">
        <f>'第7表　人口動態総覧（４－１）'!D24:E24</f>
        <v>12090</v>
      </c>
      <c r="E24" s="188"/>
      <c r="F24" s="49">
        <f t="shared" si="4"/>
        <v>1</v>
      </c>
      <c r="G24" s="22">
        <f>F24/'第7表　人口動態総覧（４－１）'!F24*1000</f>
        <v>16.129032258064516</v>
      </c>
      <c r="H24" s="33">
        <v>0</v>
      </c>
      <c r="I24" s="53">
        <v>1</v>
      </c>
      <c r="J24" s="33">
        <f t="shared" si="1"/>
        <v>1</v>
      </c>
      <c r="K24" s="22">
        <f>J24/SUM('第7表　人口動態総覧（４－１）'!F24+'人口動態総覧（４－３）'!J24)*1000</f>
        <v>15.873015873015872</v>
      </c>
      <c r="L24" s="33">
        <v>0</v>
      </c>
      <c r="M24" s="60">
        <f>L24/SUM('第7表　人口動態総覧（４－１）'!F24+'人口動態総覧（４－３）'!J24)*1000</f>
        <v>0</v>
      </c>
      <c r="N24" s="33">
        <v>1</v>
      </c>
      <c r="O24" s="22">
        <f>N24/SUM('第7表　人口動態総覧（４－１）'!F24+'人口動態総覧（４－３）'!J24)*1000</f>
        <v>15.873015873015872</v>
      </c>
      <c r="P24" s="33">
        <f t="shared" si="3"/>
        <v>1</v>
      </c>
      <c r="Q24" s="22">
        <f>P24/SUM('第7表　人口動態総覧（４－１）'!F24+'人口動態総覧（４－３）'!R24)*1000</f>
        <v>16.129032258064516</v>
      </c>
      <c r="R24" s="65">
        <v>0</v>
      </c>
      <c r="S24" s="70">
        <v>1</v>
      </c>
      <c r="T24" s="35">
        <v>39</v>
      </c>
      <c r="U24" s="22">
        <f>T24/'第7表　人口動態総覧（４－１）'!D24*1000</f>
        <v>3.225806451612903</v>
      </c>
      <c r="V24" s="35">
        <v>24</v>
      </c>
      <c r="W24" s="74">
        <f>V24/'第7表　人口動態総覧（４－１）'!D24*1000</f>
        <v>1.9851116625310175</v>
      </c>
    </row>
    <row r="25" spans="1:23" ht="16.5" customHeight="1">
      <c r="A25" s="9">
        <v>342</v>
      </c>
      <c r="B25" s="198" t="s">
        <v>21</v>
      </c>
      <c r="C25" s="199"/>
      <c r="D25" s="187">
        <f>'第7表　人口動態総覧（４－１）'!D25:E25</f>
        <v>3828</v>
      </c>
      <c r="E25" s="188"/>
      <c r="F25" s="49">
        <f t="shared" si="4"/>
        <v>0</v>
      </c>
      <c r="G25" s="22">
        <f>F25/'第7表　人口動態総覧（４－１）'!F25*1000</f>
        <v>0</v>
      </c>
      <c r="H25" s="33">
        <v>0</v>
      </c>
      <c r="I25" s="53">
        <v>0</v>
      </c>
      <c r="J25" s="33">
        <f t="shared" si="1"/>
        <v>2</v>
      </c>
      <c r="K25" s="22">
        <f>J25/SUM('第7表　人口動態総覧（４－１）'!F25+'人口動態総覧（４－３）'!J25)*1000</f>
        <v>68.9655172413793</v>
      </c>
      <c r="L25" s="33">
        <v>1</v>
      </c>
      <c r="M25" s="60">
        <f>L25/SUM('第7表　人口動態総覧（４－１）'!F25+'人口動態総覧（４－３）'!J25)*1000</f>
        <v>34.48275862068965</v>
      </c>
      <c r="N25" s="33">
        <v>1</v>
      </c>
      <c r="O25" s="22">
        <f>N25/SUM('第7表　人口動態総覧（４－１）'!F25+'人口動態総覧（４－３）'!J25)*1000</f>
        <v>34.48275862068965</v>
      </c>
      <c r="P25" s="33">
        <f t="shared" si="3"/>
        <v>0</v>
      </c>
      <c r="Q25" s="22">
        <f>P25/SUM('第7表　人口動態総覧（４－１）'!F25+'人口動態総覧（４－３）'!R25)*1000</f>
        <v>0</v>
      </c>
      <c r="R25" s="65">
        <v>0</v>
      </c>
      <c r="S25" s="70">
        <v>0</v>
      </c>
      <c r="T25" s="35">
        <v>23</v>
      </c>
      <c r="U25" s="22">
        <f>T25/'第7表　人口動態総覧（４－１）'!D25*1000</f>
        <v>6.0083594566353185</v>
      </c>
      <c r="V25" s="35">
        <v>8</v>
      </c>
      <c r="W25" s="74">
        <f>V25/'第7表　人口動態総覧（４－１）'!D25*1000</f>
        <v>2.0898641588296765</v>
      </c>
    </row>
    <row r="26" spans="1:23" ht="16.5" customHeight="1">
      <c r="A26" s="9">
        <v>343</v>
      </c>
      <c r="B26" s="198" t="s">
        <v>22</v>
      </c>
      <c r="C26" s="199"/>
      <c r="D26" s="187">
        <f>'第7表　人口動態総覧（４－１）'!D26:E26</f>
        <v>1546</v>
      </c>
      <c r="E26" s="188"/>
      <c r="F26" s="49">
        <f t="shared" si="4"/>
        <v>0</v>
      </c>
      <c r="G26" s="22">
        <f>F26/'第7表　人口動態総覧（４－１）'!F26*1000</f>
        <v>0</v>
      </c>
      <c r="H26" s="33">
        <v>0</v>
      </c>
      <c r="I26" s="53">
        <v>0</v>
      </c>
      <c r="J26" s="33">
        <f t="shared" si="1"/>
        <v>0</v>
      </c>
      <c r="K26" s="22">
        <f>J26/SUM('第7表　人口動態総覧（４－１）'!F26+'人口動態総覧（４－３）'!J26)*1000</f>
        <v>0</v>
      </c>
      <c r="L26" s="33">
        <v>0</v>
      </c>
      <c r="M26" s="60">
        <f>L26/SUM('第7表　人口動態総覧（４－１）'!F26+'人口動態総覧（４－３）'!J26)*1000</f>
        <v>0</v>
      </c>
      <c r="N26" s="33">
        <v>0</v>
      </c>
      <c r="O26" s="22">
        <f>N26/SUM('第7表　人口動態総覧（４－１）'!F26+'人口動態総覧（４－３）'!J26)*1000</f>
        <v>0</v>
      </c>
      <c r="P26" s="33">
        <f t="shared" si="3"/>
        <v>0</v>
      </c>
      <c r="Q26" s="22">
        <f>P26/SUM('第7表　人口動態総覧（４－１）'!F26+'人口動態総覧（４－３）'!R26)*1000</f>
        <v>0</v>
      </c>
      <c r="R26" s="65">
        <v>0</v>
      </c>
      <c r="S26" s="70">
        <v>0</v>
      </c>
      <c r="T26" s="35">
        <v>5</v>
      </c>
      <c r="U26" s="22">
        <f>T26/'第7表　人口動態総覧（４－１）'!D26*1000</f>
        <v>3.2341526520051747</v>
      </c>
      <c r="V26" s="35">
        <v>4</v>
      </c>
      <c r="W26" s="74">
        <f>V26/'第7表　人口動態総覧（４－１）'!D26*1000</f>
        <v>2.58732212160414</v>
      </c>
    </row>
    <row r="27" spans="1:23" ht="16.5" customHeight="1">
      <c r="A27" s="9">
        <v>361</v>
      </c>
      <c r="B27" s="198" t="s">
        <v>24</v>
      </c>
      <c r="C27" s="199"/>
      <c r="D27" s="187">
        <f>'第7表　人口動態総覧（４－１）'!D27:E27</f>
        <v>10026</v>
      </c>
      <c r="E27" s="188"/>
      <c r="F27" s="49">
        <f t="shared" si="4"/>
        <v>0</v>
      </c>
      <c r="G27" s="22">
        <f>F27/'第7表　人口動態総覧（４－１）'!F27*1000</f>
        <v>0</v>
      </c>
      <c r="H27" s="33">
        <v>0</v>
      </c>
      <c r="I27" s="53">
        <v>0</v>
      </c>
      <c r="J27" s="33">
        <f t="shared" si="1"/>
        <v>2</v>
      </c>
      <c r="K27" s="22">
        <f>J27/SUM('第7表　人口動態総覧（４－１）'!F27+'人口動態総覧（４－３）'!J27)*1000</f>
        <v>27.027027027027028</v>
      </c>
      <c r="L27" s="33">
        <v>0</v>
      </c>
      <c r="M27" s="60">
        <f>L27/SUM('第7表　人口動態総覧（４－１）'!F27+'人口動態総覧（４－３）'!J27)*1000</f>
        <v>0</v>
      </c>
      <c r="N27" s="33">
        <v>2</v>
      </c>
      <c r="O27" s="22">
        <f>N27/SUM('第7表　人口動態総覧（４－１）'!F27+'人口動態総覧（４－３）'!J27)*1000</f>
        <v>27.027027027027028</v>
      </c>
      <c r="P27" s="33">
        <f t="shared" si="3"/>
        <v>0</v>
      </c>
      <c r="Q27" s="22">
        <f>P27/SUM('第7表　人口動態総覧（４－１）'!F27+'人口動態総覧（４－３）'!R27)*1000</f>
        <v>0</v>
      </c>
      <c r="R27" s="65">
        <v>0</v>
      </c>
      <c r="S27" s="70">
        <v>0</v>
      </c>
      <c r="T27" s="35">
        <v>40</v>
      </c>
      <c r="U27" s="22">
        <f>T27/'第7表　人口動態総覧（４－１）'!D27*1000</f>
        <v>3.989626969878316</v>
      </c>
      <c r="V27" s="35">
        <v>17</v>
      </c>
      <c r="W27" s="74">
        <f>V27/'第7表　人口動態総覧（４－１）'!D27*1000</f>
        <v>1.6955914621982844</v>
      </c>
    </row>
    <row r="28" spans="1:23" ht="16.5" customHeight="1">
      <c r="A28" s="9">
        <v>362</v>
      </c>
      <c r="B28" s="198" t="s">
        <v>25</v>
      </c>
      <c r="C28" s="199"/>
      <c r="D28" s="187">
        <f>'第7表　人口動態総覧（４－１）'!D28:E28</f>
        <v>12157</v>
      </c>
      <c r="E28" s="188"/>
      <c r="F28" s="49">
        <f t="shared" si="4"/>
        <v>0</v>
      </c>
      <c r="G28" s="22">
        <f>F28/'第7表　人口動態総覧（４－１）'!F28*1000</f>
        <v>0</v>
      </c>
      <c r="H28" s="33">
        <v>0</v>
      </c>
      <c r="I28" s="53">
        <v>0</v>
      </c>
      <c r="J28" s="33">
        <f t="shared" si="1"/>
        <v>4</v>
      </c>
      <c r="K28" s="22">
        <f>J28/SUM('第7表　人口動態総覧（４－１）'!F28+'人口動態総覧（４－３）'!J28)*1000</f>
        <v>57.971014492753625</v>
      </c>
      <c r="L28" s="33">
        <v>3</v>
      </c>
      <c r="M28" s="60">
        <f>L28/SUM('第7表　人口動態総覧（４－１）'!F28+'人口動態総覧（４－３）'!J28)*1000</f>
        <v>43.47826086956522</v>
      </c>
      <c r="N28" s="33">
        <v>1</v>
      </c>
      <c r="O28" s="22">
        <f>N28/SUM('第7表　人口動態総覧（４－１）'!F28+'人口動態総覧（４－３）'!J28)*1000</f>
        <v>14.492753623188406</v>
      </c>
      <c r="P28" s="33">
        <f t="shared" si="3"/>
        <v>0</v>
      </c>
      <c r="Q28" s="22">
        <f>P28/SUM('第7表　人口動態総覧（４－１）'!F28+'人口動態総覧（４－３）'!R28)*1000</f>
        <v>0</v>
      </c>
      <c r="R28" s="65">
        <v>0</v>
      </c>
      <c r="S28" s="70">
        <v>0</v>
      </c>
      <c r="T28" s="35">
        <v>28</v>
      </c>
      <c r="U28" s="22">
        <f>T28/'第7表　人口動態総覧（４－１）'!D28*1000</f>
        <v>2.303199802582874</v>
      </c>
      <c r="V28" s="35">
        <v>26</v>
      </c>
      <c r="W28" s="74">
        <f>V28/'第7表　人口動態総覧（４－１）'!D28*1000</f>
        <v>2.1386855309698114</v>
      </c>
    </row>
    <row r="29" spans="1:23" ht="16.5" customHeight="1">
      <c r="A29" s="9">
        <v>363</v>
      </c>
      <c r="B29" s="198" t="s">
        <v>26</v>
      </c>
      <c r="C29" s="199"/>
      <c r="D29" s="187">
        <f>'第7表　人口動態総覧（４－１）'!D29:E29</f>
        <v>10109</v>
      </c>
      <c r="E29" s="188"/>
      <c r="F29" s="49">
        <f t="shared" si="4"/>
        <v>0</v>
      </c>
      <c r="G29" s="22">
        <f>F29/'第7表　人口動態総覧（４－１）'!F29*1000</f>
        <v>0</v>
      </c>
      <c r="H29" s="33">
        <v>0</v>
      </c>
      <c r="I29" s="53">
        <v>0</v>
      </c>
      <c r="J29" s="33">
        <f t="shared" si="1"/>
        <v>2</v>
      </c>
      <c r="K29" s="22">
        <f>J29/SUM('第7表　人口動態総覧（４－１）'!F29+'人口動態総覧（４－３）'!J29)*1000</f>
        <v>25.64102564102564</v>
      </c>
      <c r="L29" s="33">
        <v>1</v>
      </c>
      <c r="M29" s="60">
        <f>L29/SUM('第7表　人口動態総覧（４－１）'!F29+'人口動態総覧（４－３）'!J29)*1000</f>
        <v>12.82051282051282</v>
      </c>
      <c r="N29" s="33">
        <v>1</v>
      </c>
      <c r="O29" s="22">
        <f>N29/SUM('第7表　人口動態総覧（４－１）'!F29+'人口動態総覧（４－３）'!J29)*1000</f>
        <v>12.82051282051282</v>
      </c>
      <c r="P29" s="33">
        <f t="shared" si="3"/>
        <v>0</v>
      </c>
      <c r="Q29" s="22">
        <f>P29/SUM('第7表　人口動態総覧（４－１）'!F29+'人口動態総覧（４－３）'!R29)*1000</f>
        <v>0</v>
      </c>
      <c r="R29" s="65">
        <v>0</v>
      </c>
      <c r="S29" s="70">
        <v>0</v>
      </c>
      <c r="T29" s="35">
        <v>38</v>
      </c>
      <c r="U29" s="22">
        <f>T29/'第7表　人口動態総覧（４－１）'!D29*1000</f>
        <v>3.7590266099515284</v>
      </c>
      <c r="V29" s="35">
        <v>23</v>
      </c>
      <c r="W29" s="74">
        <f>V29/'第7表　人口動態総覧（４－１）'!D29*1000</f>
        <v>2.275200316549609</v>
      </c>
    </row>
    <row r="30" spans="1:23" ht="16.5" customHeight="1">
      <c r="A30" s="9">
        <v>364</v>
      </c>
      <c r="B30" s="198" t="s">
        <v>27</v>
      </c>
      <c r="C30" s="199"/>
      <c r="D30" s="187">
        <f>'第7表　人口動態総覧（４－１）'!D30:E30</f>
        <v>20626</v>
      </c>
      <c r="E30" s="188"/>
      <c r="F30" s="49">
        <f t="shared" si="4"/>
        <v>0</v>
      </c>
      <c r="G30" s="22">
        <f>F30/'第7表　人口動態総覧（４－１）'!F30*1000</f>
        <v>0</v>
      </c>
      <c r="H30" s="33">
        <v>0</v>
      </c>
      <c r="I30" s="53">
        <v>0</v>
      </c>
      <c r="J30" s="33">
        <f t="shared" si="1"/>
        <v>7</v>
      </c>
      <c r="K30" s="22">
        <f>J30/SUM('第7表　人口動態総覧（４－１）'!F30+'人口動態総覧（４－３）'!J30)*1000</f>
        <v>40.229885057471265</v>
      </c>
      <c r="L30" s="33">
        <v>1</v>
      </c>
      <c r="M30" s="60">
        <f>L30/SUM('第7表　人口動態総覧（４－１）'!F30+'人口動態総覧（４－３）'!J30)*1000</f>
        <v>5.747126436781609</v>
      </c>
      <c r="N30" s="33">
        <v>6</v>
      </c>
      <c r="O30" s="22">
        <f>N30/SUM('第7表　人口動態総覧（４－１）'!F30+'人口動態総覧（４－３）'!J30)*1000</f>
        <v>34.48275862068965</v>
      </c>
      <c r="P30" s="33">
        <f t="shared" si="3"/>
        <v>0</v>
      </c>
      <c r="Q30" s="22">
        <f>P30/SUM('第7表　人口動態総覧（４－１）'!F30+'人口動態総覧（４－３）'!R30)*1000</f>
        <v>0</v>
      </c>
      <c r="R30" s="65">
        <v>0</v>
      </c>
      <c r="S30" s="70">
        <v>0</v>
      </c>
      <c r="T30" s="35">
        <v>103</v>
      </c>
      <c r="U30" s="22">
        <f>T30/'第7表　人口動態総覧（４－１）'!D30*1000</f>
        <v>4.993697275283623</v>
      </c>
      <c r="V30" s="35">
        <v>42</v>
      </c>
      <c r="W30" s="74">
        <f>V30/'第7表　人口動態総覧（４－１）'!D30*1000</f>
        <v>2.036264908368079</v>
      </c>
    </row>
    <row r="31" spans="1:23" ht="16.5" customHeight="1">
      <c r="A31" s="9">
        <v>365</v>
      </c>
      <c r="B31" s="198" t="s">
        <v>28</v>
      </c>
      <c r="C31" s="199"/>
      <c r="D31" s="187">
        <f>'第7表　人口動態総覧（４－１）'!D31:E31</f>
        <v>22340</v>
      </c>
      <c r="E31" s="188"/>
      <c r="F31" s="49">
        <f t="shared" si="4"/>
        <v>0</v>
      </c>
      <c r="G31" s="22">
        <f>F31/'第7表　人口動態総覧（４－１）'!F31*1000</f>
        <v>0</v>
      </c>
      <c r="H31" s="33">
        <v>0</v>
      </c>
      <c r="I31" s="53">
        <v>0</v>
      </c>
      <c r="J31" s="33">
        <f t="shared" si="1"/>
        <v>3</v>
      </c>
      <c r="K31" s="22">
        <f>J31/SUM('第7表　人口動態総覧（４－１）'!F31+'人口動態総覧（４－３）'!J31)*1000</f>
        <v>19.48051948051948</v>
      </c>
      <c r="L31" s="33">
        <v>0</v>
      </c>
      <c r="M31" s="60">
        <f>L31/SUM('第7表　人口動態総覧（４－１）'!F31+'人口動態総覧（４－３）'!J31)*1000</f>
        <v>0</v>
      </c>
      <c r="N31" s="33">
        <v>3</v>
      </c>
      <c r="O31" s="22">
        <f>N31/SUM('第7表　人口動態総覧（４－１）'!F31+'人口動態総覧（４－３）'!J31)*1000</f>
        <v>19.48051948051948</v>
      </c>
      <c r="P31" s="33">
        <f t="shared" si="3"/>
        <v>0</v>
      </c>
      <c r="Q31" s="22">
        <f>P31/SUM('第7表　人口動態総覧（４－１）'!F31+'人口動態総覧（４－３）'!R31)*1000</f>
        <v>0</v>
      </c>
      <c r="R31" s="65">
        <v>0</v>
      </c>
      <c r="S31" s="70">
        <v>0</v>
      </c>
      <c r="T31" s="35">
        <v>90</v>
      </c>
      <c r="U31" s="22">
        <f>T31/'第7表　人口動態総覧（４－１）'!D31*1000</f>
        <v>4.028648164726947</v>
      </c>
      <c r="V31" s="35">
        <v>43</v>
      </c>
      <c r="W31" s="74">
        <f>V31/'第7表　人口動態総覧（４－１）'!D31*1000</f>
        <v>1.9247985675917636</v>
      </c>
    </row>
    <row r="32" spans="1:23" ht="16.5" customHeight="1">
      <c r="A32" s="9">
        <v>366</v>
      </c>
      <c r="B32" s="198" t="s">
        <v>29</v>
      </c>
      <c r="C32" s="199"/>
      <c r="D32" s="187">
        <f>'第7表　人口動態総覧（４－１）'!D32:E32</f>
        <v>6596</v>
      </c>
      <c r="E32" s="188"/>
      <c r="F32" s="49">
        <f t="shared" si="4"/>
        <v>0</v>
      </c>
      <c r="G32" s="22">
        <f>F32/'第7表　人口動態総覧（４－１）'!F32*1000</f>
        <v>0</v>
      </c>
      <c r="H32" s="33">
        <v>0</v>
      </c>
      <c r="I32" s="53">
        <v>0</v>
      </c>
      <c r="J32" s="33">
        <f t="shared" si="1"/>
        <v>1</v>
      </c>
      <c r="K32" s="22">
        <f>J32/SUM('第7表　人口動態総覧（４－１）'!F32+'人口動態総覧（４－３）'!J32)*1000</f>
        <v>18.867924528301884</v>
      </c>
      <c r="L32" s="33">
        <v>0</v>
      </c>
      <c r="M32" s="60">
        <f>L32/SUM('第7表　人口動態総覧（４－１）'!F32+'人口動態総覧（４－３）'!J32)*1000</f>
        <v>0</v>
      </c>
      <c r="N32" s="33">
        <v>1</v>
      </c>
      <c r="O32" s="22">
        <f>N32/SUM('第7表　人口動態総覧（４－１）'!F32+'人口動態総覧（４－３）'!J32)*1000</f>
        <v>18.867924528301884</v>
      </c>
      <c r="P32" s="33">
        <f t="shared" si="3"/>
        <v>0</v>
      </c>
      <c r="Q32" s="22">
        <f>P32/SUM('第7表　人口動態総覧（４－１）'!F32+'人口動態総覧（４－３）'!R32)*1000</f>
        <v>0</v>
      </c>
      <c r="R32" s="65">
        <v>0</v>
      </c>
      <c r="S32" s="70">
        <v>0</v>
      </c>
      <c r="T32" s="35">
        <v>23</v>
      </c>
      <c r="U32" s="22">
        <f>T32/'第7表　人口動態総覧（４－１）'!D32*1000</f>
        <v>3.4869617950272893</v>
      </c>
      <c r="V32" s="35">
        <v>14</v>
      </c>
      <c r="W32" s="74">
        <f>V32/'第7表　人口動態総覧（４－１）'!D32*1000</f>
        <v>2.1224984839296543</v>
      </c>
    </row>
    <row r="33" spans="1:23" ht="16.5" customHeight="1">
      <c r="A33" s="9">
        <v>367</v>
      </c>
      <c r="B33" s="198" t="s">
        <v>30</v>
      </c>
      <c r="C33" s="199"/>
      <c r="D33" s="187">
        <f>'第7表　人口動態総覧（４－１）'!D33:E33</f>
        <v>8563</v>
      </c>
      <c r="E33" s="188"/>
      <c r="F33" s="49">
        <f t="shared" si="4"/>
        <v>0</v>
      </c>
      <c r="G33" s="22">
        <f>F33/'第7表　人口動態総覧（４－１）'!F33*1000</f>
        <v>0</v>
      </c>
      <c r="H33" s="33">
        <v>0</v>
      </c>
      <c r="I33" s="53">
        <v>0</v>
      </c>
      <c r="J33" s="33">
        <f t="shared" si="1"/>
        <v>1</v>
      </c>
      <c r="K33" s="22">
        <f>J33/SUM('第7表　人口動態総覧（４－１）'!F33+'人口動態総覧（４－３）'!J33)*1000</f>
        <v>18.51851851851852</v>
      </c>
      <c r="L33" s="33">
        <v>0</v>
      </c>
      <c r="M33" s="60">
        <f>L33/SUM('第7表　人口動態総覧（４－１）'!F33+'人口動態総覧（４－３）'!J33)*1000</f>
        <v>0</v>
      </c>
      <c r="N33" s="33">
        <v>1</v>
      </c>
      <c r="O33" s="22">
        <f>N33/SUM('第7表　人口動態総覧（４－１）'!F33+'人口動態総覧（４－３）'!J33)*1000</f>
        <v>18.51851851851852</v>
      </c>
      <c r="P33" s="33">
        <f t="shared" si="3"/>
        <v>0</v>
      </c>
      <c r="Q33" s="22">
        <f>P33/SUM('第7表　人口動態総覧（４－１）'!F33+'人口動態総覧（４－３）'!R33)*1000</f>
        <v>0</v>
      </c>
      <c r="R33" s="65">
        <v>0</v>
      </c>
      <c r="S33" s="70">
        <v>0</v>
      </c>
      <c r="T33" s="35">
        <v>45</v>
      </c>
      <c r="U33" s="22">
        <f>T33/'第7表　人口動態総覧（４－１）'!D33*1000</f>
        <v>5.2551675814550975</v>
      </c>
      <c r="V33" s="35">
        <v>19</v>
      </c>
      <c r="W33" s="74">
        <f>V33/'第7表　人口動態総覧（４－１）'!D33*1000</f>
        <v>2.2188485343921522</v>
      </c>
    </row>
    <row r="34" spans="1:23" ht="16.5" customHeight="1">
      <c r="A34" s="9">
        <v>368</v>
      </c>
      <c r="B34" s="198" t="s">
        <v>31</v>
      </c>
      <c r="C34" s="199"/>
      <c r="D34" s="187">
        <f>'第7表　人口動態総覧（４－１）'!D34:E34</f>
        <v>3150</v>
      </c>
      <c r="E34" s="188"/>
      <c r="F34" s="49">
        <f>SUM(H34:I34)</f>
        <v>0</v>
      </c>
      <c r="G34" s="22">
        <f>F34/'第7表　人口動態総覧（４－１）'!F34*1000</f>
        <v>0</v>
      </c>
      <c r="H34" s="33">
        <v>0</v>
      </c>
      <c r="I34" s="53">
        <v>0</v>
      </c>
      <c r="J34" s="33">
        <f>SUM(L34,N34)</f>
        <v>1</v>
      </c>
      <c r="K34" s="22">
        <f>J34/SUM('第7表　人口動態総覧（４－１）'!F34+'人口動態総覧（４－３）'!J34)*1000</f>
        <v>100</v>
      </c>
      <c r="L34" s="33">
        <v>0</v>
      </c>
      <c r="M34" s="60">
        <f>L34/SUM('第7表　人口動態総覧（４－１）'!F34+'人口動態総覧（４－３）'!J34)*1000</f>
        <v>0</v>
      </c>
      <c r="N34" s="33">
        <v>1</v>
      </c>
      <c r="O34" s="22">
        <f>N34/SUM('第7表　人口動態総覧（４－１）'!F34+'人口動態総覧（４－３）'!J34)*1000</f>
        <v>100</v>
      </c>
      <c r="P34" s="33">
        <f>SUM(R34:S34)</f>
        <v>0</v>
      </c>
      <c r="Q34" s="22">
        <f>P34/SUM('第7表　人口動態総覧（４－１）'!F34+'人口動態総覧（４－３）'!R34)*1000</f>
        <v>0</v>
      </c>
      <c r="R34" s="65">
        <v>0</v>
      </c>
      <c r="S34" s="70">
        <v>0</v>
      </c>
      <c r="T34" s="35">
        <v>11</v>
      </c>
      <c r="U34" s="22">
        <f>T34/'第7表　人口動態総覧（４－１）'!D34*1000</f>
        <v>3.492063492063492</v>
      </c>
      <c r="V34" s="35">
        <v>2</v>
      </c>
      <c r="W34" s="74">
        <f>V34/'第7表　人口動態総覧（４－１）'!D34*1000</f>
        <v>0.6349206349206349</v>
      </c>
    </row>
    <row r="35" spans="1:23" ht="16.5" customHeight="1">
      <c r="A35" s="10">
        <v>381</v>
      </c>
      <c r="B35" s="206" t="s">
        <v>23</v>
      </c>
      <c r="C35" s="207"/>
      <c r="D35" s="191">
        <f>'第7表　人口動態総覧（４－１）'!D35:E35</f>
        <v>16348</v>
      </c>
      <c r="E35" s="192"/>
      <c r="F35" s="48">
        <f>SUM(H35:I35)</f>
        <v>0</v>
      </c>
      <c r="G35" s="24">
        <f>F35/'第7表　人口動態総覧（４－１）'!F35*1000</f>
        <v>0</v>
      </c>
      <c r="H35" s="32">
        <v>0</v>
      </c>
      <c r="I35" s="52">
        <v>0</v>
      </c>
      <c r="J35" s="32">
        <f>SUM(L35,N35)</f>
        <v>6</v>
      </c>
      <c r="K35" s="24">
        <f>J35/SUM('第7表　人口動態総覧（４－１）'!F35+'人口動態総覧（４－３）'!J35)*1000</f>
        <v>48.387096774193544</v>
      </c>
      <c r="L35" s="32">
        <v>3</v>
      </c>
      <c r="M35" s="61">
        <f>L35/SUM('第7表　人口動態総覧（４－１）'!F35+'人口動態総覧（４－３）'!J35)*1000</f>
        <v>24.193548387096772</v>
      </c>
      <c r="N35" s="32">
        <v>3</v>
      </c>
      <c r="O35" s="24">
        <f>N35/SUM('第7表　人口動態総覧（４－１）'!F35+'人口動態総覧（４－３）'!J35)*1000</f>
        <v>24.193548387096772</v>
      </c>
      <c r="P35" s="32">
        <f>SUM(R35:S35)</f>
        <v>2</v>
      </c>
      <c r="Q35" s="24">
        <f>P35/SUM('第7表　人口動態総覧（４－１）'!F35+'人口動態総覧（４－３）'!R35)*1000</f>
        <v>16.666666666666668</v>
      </c>
      <c r="R35" s="64">
        <v>2</v>
      </c>
      <c r="S35" s="69">
        <v>0</v>
      </c>
      <c r="T35" s="17">
        <v>67</v>
      </c>
      <c r="U35" s="24">
        <f>T35/'第7表　人口動態総覧（４－１）'!D35*1000</f>
        <v>4.0983606557377055</v>
      </c>
      <c r="V35" s="17">
        <v>29</v>
      </c>
      <c r="W35" s="73">
        <f>V35/'第7表　人口動態総覧（４－１）'!D35*1000</f>
        <v>1.773917298752141</v>
      </c>
    </row>
    <row r="36" spans="1:23" ht="16.5" customHeight="1">
      <c r="A36" s="8">
        <v>203</v>
      </c>
      <c r="B36" s="208" t="s">
        <v>32</v>
      </c>
      <c r="C36" s="209"/>
      <c r="D36" s="193">
        <f>'第7表　人口動態総覧（４－１）'!D36:E36</f>
        <v>240820</v>
      </c>
      <c r="E36" s="194"/>
      <c r="F36" s="47">
        <f t="shared" si="4"/>
        <v>3</v>
      </c>
      <c r="G36" s="20">
        <f>F36/'第7表　人口動態総覧（４－１）'!F36*1000</f>
        <v>1.419782300047326</v>
      </c>
      <c r="H36" s="31">
        <v>2</v>
      </c>
      <c r="I36" s="51">
        <v>1</v>
      </c>
      <c r="J36" s="31">
        <f t="shared" si="1"/>
        <v>73</v>
      </c>
      <c r="K36" s="20">
        <f>J36/SUM('第7表　人口動態総覧（４－１）'!F36+'人口動態総覧（４－３）'!J36)*1000</f>
        <v>33.39432753888381</v>
      </c>
      <c r="L36" s="31">
        <v>38</v>
      </c>
      <c r="M36" s="59">
        <f>L36/SUM('第7表　人口動態総覧（４－１）'!F36+'人口動態総覧（４－３）'!J36)*1000</f>
        <v>17.38334858188472</v>
      </c>
      <c r="N36" s="31">
        <v>35</v>
      </c>
      <c r="O36" s="20">
        <f>N36/SUM('第7表　人口動態総覧（４－１）'!F36+'人口動態総覧（４－３）'!J36)*1000</f>
        <v>16.010978956999086</v>
      </c>
      <c r="P36" s="33">
        <f t="shared" si="3"/>
        <v>13</v>
      </c>
      <c r="Q36" s="22">
        <f>P36/SUM('第7表　人口動態総覧（４－１）'!F36+'人口動態総覧（４－３）'!R36)*1000</f>
        <v>6.120527306967984</v>
      </c>
      <c r="R36" s="65">
        <v>11</v>
      </c>
      <c r="S36" s="70">
        <v>2</v>
      </c>
      <c r="T36" s="35">
        <v>1281</v>
      </c>
      <c r="U36" s="22">
        <f>T36/'第7表　人口動態総覧（４－１）'!D36*1000</f>
        <v>5.319325637405531</v>
      </c>
      <c r="V36" s="35">
        <v>644</v>
      </c>
      <c r="W36" s="74">
        <f>V36/'第7表　人口動態総覧（４－１）'!D36*1000</f>
        <v>2.6741964953076987</v>
      </c>
    </row>
    <row r="37" spans="1:23" ht="16.5" customHeight="1">
      <c r="A37" s="9">
        <v>403</v>
      </c>
      <c r="B37" s="198" t="s">
        <v>33</v>
      </c>
      <c r="C37" s="199"/>
      <c r="D37" s="187">
        <f>'第7表　人口動態総覧（４－１）'!D37:E37</f>
        <v>10097</v>
      </c>
      <c r="E37" s="188"/>
      <c r="F37" s="49">
        <f t="shared" si="4"/>
        <v>0</v>
      </c>
      <c r="G37" s="22">
        <f>F37/'第7表　人口動態総覧（４－１）'!F37*1000</f>
        <v>0</v>
      </c>
      <c r="H37" s="33">
        <v>0</v>
      </c>
      <c r="I37" s="53">
        <v>0</v>
      </c>
      <c r="J37" s="33">
        <f t="shared" si="1"/>
        <v>3</v>
      </c>
      <c r="K37" s="22">
        <f>J37/SUM('第7表　人口動態総覧（４－１）'!F37+'人口動態総覧（４－３）'!J37)*1000</f>
        <v>35.714285714285715</v>
      </c>
      <c r="L37" s="33">
        <v>1</v>
      </c>
      <c r="M37" s="60">
        <f>L37/SUM('第7表　人口動態総覧（４－１）'!F37+'人口動態総覧（４－３）'!J37)*1000</f>
        <v>11.904761904761903</v>
      </c>
      <c r="N37" s="33">
        <v>2</v>
      </c>
      <c r="O37" s="22">
        <f>N37/SUM('第7表　人口動態総覧（４－１）'!F37+'人口動態総覧（４－３）'!J37)*1000</f>
        <v>23.809523809523807</v>
      </c>
      <c r="P37" s="33">
        <f t="shared" si="3"/>
        <v>0</v>
      </c>
      <c r="Q37" s="22">
        <f>P37/SUM('第7表　人口動態総覧（４－１）'!F37+'人口動態総覧（４－３）'!R37)*1000</f>
        <v>0</v>
      </c>
      <c r="R37" s="65">
        <v>0</v>
      </c>
      <c r="S37" s="70">
        <v>0</v>
      </c>
      <c r="T37" s="35">
        <v>45</v>
      </c>
      <c r="U37" s="22">
        <f>T37/'第7表　人口動態総覧（４－１）'!D37*1000</f>
        <v>4.456769337426958</v>
      </c>
      <c r="V37" s="35">
        <v>19</v>
      </c>
      <c r="W37" s="74">
        <f>V37/'第7表　人口動態総覧（４－１）'!D37*1000</f>
        <v>1.8817470535802714</v>
      </c>
    </row>
    <row r="38" spans="1:23" ht="16.5" customHeight="1">
      <c r="A38" s="9">
        <v>410</v>
      </c>
      <c r="B38" s="198" t="s">
        <v>34</v>
      </c>
      <c r="C38" s="199"/>
      <c r="D38" s="187">
        <f>'第7表　人口動態総覧（４－１）'!D38:E38</f>
        <v>14164</v>
      </c>
      <c r="E38" s="188"/>
      <c r="F38" s="49">
        <f t="shared" si="4"/>
        <v>0</v>
      </c>
      <c r="G38" s="22">
        <f>F38/'第7表　人口動態総覧（４－１）'!F38*1000</f>
        <v>0</v>
      </c>
      <c r="H38" s="33">
        <v>0</v>
      </c>
      <c r="I38" s="53">
        <v>0</v>
      </c>
      <c r="J38" s="33">
        <f t="shared" si="1"/>
        <v>0</v>
      </c>
      <c r="K38" s="22">
        <f>J38/SUM('第7表　人口動態総覧（４－１）'!F38+'人口動態総覧（４－３）'!J38)*1000</f>
        <v>0</v>
      </c>
      <c r="L38" s="33">
        <v>0</v>
      </c>
      <c r="M38" s="60">
        <f>L38/SUM('第7表　人口動態総覧（４－１）'!F38+'人口動態総覧（４－３）'!J38)*1000</f>
        <v>0</v>
      </c>
      <c r="N38" s="33">
        <v>0</v>
      </c>
      <c r="O38" s="22">
        <f>N38/SUM('第7表　人口動態総覧（４－１）'!F38+'人口動態総覧（４－３）'!J38)*1000</f>
        <v>0</v>
      </c>
      <c r="P38" s="33">
        <f t="shared" si="3"/>
        <v>0</v>
      </c>
      <c r="Q38" s="22">
        <f>P38/SUM('第7表　人口動態総覧（４－１）'!F38+'人口動態総覧（４－３）'!R38)*1000</f>
        <v>0</v>
      </c>
      <c r="R38" s="65">
        <v>0</v>
      </c>
      <c r="S38" s="70">
        <v>0</v>
      </c>
      <c r="T38" s="35">
        <v>81</v>
      </c>
      <c r="U38" s="22">
        <f>T38/'第7表　人口動態総覧（４－１）'!D38*1000</f>
        <v>5.718723524428128</v>
      </c>
      <c r="V38" s="35">
        <v>34</v>
      </c>
      <c r="W38" s="74">
        <f>V38/'第7表　人口動態総覧（４－１）'!D38*1000</f>
        <v>2.4004518497599547</v>
      </c>
    </row>
    <row r="39" spans="1:23" ht="16.5" customHeight="1">
      <c r="A39" s="9">
        <v>441</v>
      </c>
      <c r="B39" s="198" t="s">
        <v>35</v>
      </c>
      <c r="C39" s="199"/>
      <c r="D39" s="187">
        <f>'第7表　人口動態総覧（４－１）'!D39:E39</f>
        <v>12534</v>
      </c>
      <c r="E39" s="188"/>
      <c r="F39" s="49">
        <f t="shared" si="4"/>
        <v>0</v>
      </c>
      <c r="G39" s="22">
        <f>F39/'第7表　人口動態総覧（４－１）'!F39*1000</f>
        <v>0</v>
      </c>
      <c r="H39" s="33">
        <v>0</v>
      </c>
      <c r="I39" s="53">
        <v>0</v>
      </c>
      <c r="J39" s="33">
        <f t="shared" si="1"/>
        <v>4</v>
      </c>
      <c r="K39" s="22">
        <f>J39/SUM('第7表　人口動態総覧（４－１）'!F39+'人口動態総覧（４－３）'!J39)*1000</f>
        <v>42.10526315789473</v>
      </c>
      <c r="L39" s="33">
        <v>2</v>
      </c>
      <c r="M39" s="60">
        <f>L39/SUM('第7表　人口動態総覧（４－１）'!F39+'人口動態総覧（４－３）'!J39)*1000</f>
        <v>21.052631578947366</v>
      </c>
      <c r="N39" s="33">
        <v>2</v>
      </c>
      <c r="O39" s="22">
        <f>N39/SUM('第7表　人口動態総覧（４－１）'!F39+'人口動態総覧（４－３）'!J39)*1000</f>
        <v>21.052631578947366</v>
      </c>
      <c r="P39" s="33">
        <f t="shared" si="3"/>
        <v>0</v>
      </c>
      <c r="Q39" s="22">
        <f>P39/SUM('第7表　人口動態総覧（４－１）'!F39+'人口動態総覧（４－３）'!R39)*1000</f>
        <v>0</v>
      </c>
      <c r="R39" s="65">
        <v>0</v>
      </c>
      <c r="S39" s="70">
        <v>0</v>
      </c>
      <c r="T39" s="35">
        <v>60</v>
      </c>
      <c r="U39" s="22">
        <f>T39/'第7表　人口動態総覧（４－１）'!D39*1000</f>
        <v>4.786979415988511</v>
      </c>
      <c r="V39" s="35">
        <v>29</v>
      </c>
      <c r="W39" s="74">
        <f>V39/'第7表　人口動態総覧（４－１）'!D39*1000</f>
        <v>2.3137067177277806</v>
      </c>
    </row>
    <row r="40" spans="1:23" ht="16.5" customHeight="1">
      <c r="A40" s="9">
        <v>442</v>
      </c>
      <c r="B40" s="198" t="s">
        <v>36</v>
      </c>
      <c r="C40" s="199"/>
      <c r="D40" s="187">
        <f>'第7表　人口動態総覧（４－１）'!D40:E40</f>
        <v>20531</v>
      </c>
      <c r="E40" s="188"/>
      <c r="F40" s="49">
        <f t="shared" si="4"/>
        <v>0</v>
      </c>
      <c r="G40" s="22">
        <f>F40/'第7表　人口動態総覧（４－１）'!F40*1000</f>
        <v>0</v>
      </c>
      <c r="H40" s="33">
        <v>0</v>
      </c>
      <c r="I40" s="53">
        <v>0</v>
      </c>
      <c r="J40" s="33">
        <f t="shared" si="1"/>
        <v>9</v>
      </c>
      <c r="K40" s="22">
        <f>J40/SUM('第7表　人口動態総覧（４－１）'!F40+'人口動態総覧（４－３）'!J40)*1000</f>
        <v>73.17073170731707</v>
      </c>
      <c r="L40" s="33">
        <v>4</v>
      </c>
      <c r="M40" s="60">
        <f>L40/SUM('第7表　人口動態総覧（４－１）'!F40+'人口動態総覧（４－３）'!J40)*1000</f>
        <v>32.520325203252035</v>
      </c>
      <c r="N40" s="33">
        <v>5</v>
      </c>
      <c r="O40" s="22">
        <f>N40/SUM('第7表　人口動態総覧（４－１）'!F40+'人口動態総覧（４－３）'!J40)*1000</f>
        <v>40.65040650406504</v>
      </c>
      <c r="P40" s="33">
        <f t="shared" si="3"/>
        <v>2</v>
      </c>
      <c r="Q40" s="22">
        <f>P40/SUM('第7表　人口動態総覧（４－１）'!F40+'人口動態総覧（４－３）'!R40)*1000</f>
        <v>17.241379310344826</v>
      </c>
      <c r="R40" s="65">
        <v>2</v>
      </c>
      <c r="S40" s="70">
        <v>0</v>
      </c>
      <c r="T40" s="35">
        <v>76</v>
      </c>
      <c r="U40" s="22">
        <f>T40/'第7表　人口動態総覧（４－１）'!D40*1000</f>
        <v>3.701719351224977</v>
      </c>
      <c r="V40" s="35">
        <v>34</v>
      </c>
      <c r="W40" s="74">
        <f>V40/'第7表　人口動態総覧（４－１）'!D40*1000</f>
        <v>1.6560323413374898</v>
      </c>
    </row>
    <row r="41" spans="1:23" ht="16.5" customHeight="1">
      <c r="A41" s="9">
        <v>443</v>
      </c>
      <c r="B41" s="198" t="s">
        <v>37</v>
      </c>
      <c r="C41" s="199"/>
      <c r="D41" s="187">
        <f>'第7表　人口動態総覧（４－１）'!D41:E41</f>
        <v>6956</v>
      </c>
      <c r="E41" s="188"/>
      <c r="F41" s="49">
        <f t="shared" si="4"/>
        <v>0</v>
      </c>
      <c r="G41" s="22">
        <f>F41/'第7表　人口動態総覧（４－１）'!F41*1000</f>
        <v>0</v>
      </c>
      <c r="H41" s="33">
        <v>0</v>
      </c>
      <c r="I41" s="53">
        <v>0</v>
      </c>
      <c r="J41" s="33">
        <f t="shared" si="1"/>
        <v>2</v>
      </c>
      <c r="K41" s="22">
        <f>J41/SUM('第7表　人口動態総覧（４－１）'!F41+'人口動態総覧（４－３）'!J41)*1000</f>
        <v>42.5531914893617</v>
      </c>
      <c r="L41" s="33">
        <v>1</v>
      </c>
      <c r="M41" s="60">
        <f>L41/SUM('第7表　人口動態総覧（４－１）'!F41+'人口動態総覧（４－３）'!J41)*1000</f>
        <v>21.27659574468085</v>
      </c>
      <c r="N41" s="33">
        <v>1</v>
      </c>
      <c r="O41" s="22">
        <f>N41/SUM('第7表　人口動態総覧（４－１）'!F41+'人口動態総覧（４－３）'!J41)*1000</f>
        <v>21.27659574468085</v>
      </c>
      <c r="P41" s="33">
        <f t="shared" si="3"/>
        <v>1</v>
      </c>
      <c r="Q41" s="22">
        <f>P41/SUM('第7表　人口動態総覧（４－１）'!F41+'人口動態総覧（４－３）'!R41)*1000</f>
        <v>21.73913043478261</v>
      </c>
      <c r="R41" s="65">
        <v>1</v>
      </c>
      <c r="S41" s="70">
        <v>0</v>
      </c>
      <c r="T41" s="35">
        <v>19</v>
      </c>
      <c r="U41" s="22">
        <f>T41/'第7表　人口動態総覧（４－１）'!D41*1000</f>
        <v>2.7314548591144336</v>
      </c>
      <c r="V41" s="35">
        <v>14</v>
      </c>
      <c r="W41" s="74">
        <f>V41/'第7表　人口動態総覧（４－１）'!D41*1000</f>
        <v>2.012650948821162</v>
      </c>
    </row>
    <row r="42" spans="1:23" ht="16.5" customHeight="1">
      <c r="A42" s="9">
        <v>444</v>
      </c>
      <c r="B42" s="198" t="s">
        <v>38</v>
      </c>
      <c r="C42" s="199"/>
      <c r="D42" s="187">
        <f>'第7表　人口動態総覧（４－１）'!D42:E42</f>
        <v>8891</v>
      </c>
      <c r="E42" s="188"/>
      <c r="F42" s="49">
        <f t="shared" si="4"/>
        <v>0</v>
      </c>
      <c r="G42" s="22">
        <f>F42/'第7表　人口動態総覧（４－１）'!F42*1000</f>
        <v>0</v>
      </c>
      <c r="H42" s="33">
        <v>0</v>
      </c>
      <c r="I42" s="53">
        <v>0</v>
      </c>
      <c r="J42" s="33">
        <f t="shared" si="1"/>
        <v>1</v>
      </c>
      <c r="K42" s="22">
        <f>J42/SUM('第7表　人口動態総覧（４－１）'!F42+'人口動態総覧（４－３）'!J42)*1000</f>
        <v>19.230769230769234</v>
      </c>
      <c r="L42" s="33">
        <v>0</v>
      </c>
      <c r="M42" s="60">
        <f>L42/SUM('第7表　人口動態総覧（４－１）'!F42+'人口動態総覧（４－３）'!J42)*1000</f>
        <v>0</v>
      </c>
      <c r="N42" s="33">
        <v>1</v>
      </c>
      <c r="O42" s="22">
        <f>N42/SUM('第7表　人口動態総覧（４－１）'!F42+'人口動態総覧（４－３）'!J42)*1000</f>
        <v>19.230769230769234</v>
      </c>
      <c r="P42" s="33">
        <f t="shared" si="3"/>
        <v>0</v>
      </c>
      <c r="Q42" s="22">
        <f>P42/SUM('第7表　人口動態総覧（４－１）'!F42+'人口動態総覧（４－３）'!R42)*1000</f>
        <v>0</v>
      </c>
      <c r="R42" s="65">
        <v>0</v>
      </c>
      <c r="S42" s="70">
        <v>0</v>
      </c>
      <c r="T42" s="35">
        <v>30</v>
      </c>
      <c r="U42" s="22">
        <f>T42/'第7表　人口動態総覧（４－１）'!D42*1000</f>
        <v>3.374198627825891</v>
      </c>
      <c r="V42" s="35">
        <v>12</v>
      </c>
      <c r="W42" s="74">
        <f>V42/'第7表　人口動態総覧（４－１）'!D42*1000</f>
        <v>1.3496794511303565</v>
      </c>
    </row>
    <row r="43" spans="1:23" ht="16.5" customHeight="1">
      <c r="A43" s="9">
        <v>445</v>
      </c>
      <c r="B43" s="198" t="s">
        <v>39</v>
      </c>
      <c r="C43" s="199"/>
      <c r="D43" s="187">
        <f>'第7表　人口動態総覧（４－１）'!D43:E43</f>
        <v>5854</v>
      </c>
      <c r="E43" s="188"/>
      <c r="F43" s="49">
        <f t="shared" si="4"/>
        <v>0</v>
      </c>
      <c r="G43" s="22">
        <f>F43/'第7表　人口動態総覧（４－１）'!F43*1000</f>
        <v>0</v>
      </c>
      <c r="H43" s="33">
        <v>0</v>
      </c>
      <c r="I43" s="53">
        <v>0</v>
      </c>
      <c r="J43" s="33">
        <f t="shared" si="1"/>
        <v>1</v>
      </c>
      <c r="K43" s="22">
        <f>J43/SUM('第7表　人口動態総覧（４－１）'!F43+'人口動態総覧（４－３）'!J43)*1000</f>
        <v>28.57142857142857</v>
      </c>
      <c r="L43" s="33">
        <v>1</v>
      </c>
      <c r="M43" s="60">
        <f>L43/SUM('第7表　人口動態総覧（４－１）'!F43+'人口動態総覧（４－３）'!J43)*1000</f>
        <v>28.57142857142857</v>
      </c>
      <c r="N43" s="33">
        <v>0</v>
      </c>
      <c r="O43" s="22">
        <f>N43/SUM('第7表　人口動態総覧（４－１）'!F43+'人口動態総覧（４－３）'!J43)*1000</f>
        <v>0</v>
      </c>
      <c r="P43" s="33">
        <f t="shared" si="3"/>
        <v>0</v>
      </c>
      <c r="Q43" s="22">
        <f>P43/SUM('第7表　人口動態総覧（４－１）'!F43+'人口動態総覧（４－３）'!R43)*1000</f>
        <v>0</v>
      </c>
      <c r="R43" s="65">
        <v>0</v>
      </c>
      <c r="S43" s="70">
        <v>0</v>
      </c>
      <c r="T43" s="35">
        <v>25</v>
      </c>
      <c r="U43" s="22">
        <f>T43/'第7表　人口動態総覧（４－１）'!D43*1000</f>
        <v>4.270584215920738</v>
      </c>
      <c r="V43" s="35">
        <v>8</v>
      </c>
      <c r="W43" s="74">
        <f>V43/'第7表　人口動態総覧（４－１）'!D43*1000</f>
        <v>1.366586949094636</v>
      </c>
    </row>
    <row r="44" spans="1:23" ht="16.5" customHeight="1">
      <c r="A44" s="9">
        <v>446</v>
      </c>
      <c r="B44" s="198" t="s">
        <v>40</v>
      </c>
      <c r="C44" s="199"/>
      <c r="D44" s="187">
        <f>'第7表　人口動態総覧（４－１）'!D44:E44</f>
        <v>15786</v>
      </c>
      <c r="E44" s="188"/>
      <c r="F44" s="49">
        <f t="shared" si="4"/>
        <v>0</v>
      </c>
      <c r="G44" s="22">
        <f>F44/'第7表　人口動態総覧（４－１）'!F44*1000</f>
        <v>0</v>
      </c>
      <c r="H44" s="33">
        <v>0</v>
      </c>
      <c r="I44" s="53">
        <v>0</v>
      </c>
      <c r="J44" s="33">
        <f t="shared" si="1"/>
        <v>3</v>
      </c>
      <c r="K44" s="22">
        <f>J44/SUM('第7表　人口動態総覧（４－１）'!F44+'人口動態総覧（４－３）'!J44)*1000</f>
        <v>26.785714285714285</v>
      </c>
      <c r="L44" s="33">
        <v>1</v>
      </c>
      <c r="M44" s="60">
        <f>L44/SUM('第7表　人口動態総覧（４－１）'!F44+'人口動態総覧（４－３）'!J44)*1000</f>
        <v>8.928571428571429</v>
      </c>
      <c r="N44" s="33">
        <v>2</v>
      </c>
      <c r="O44" s="22">
        <f>N44/SUM('第7表　人口動態総覧（４－１）'!F44+'人口動態総覧（４－３）'!J44)*1000</f>
        <v>17.857142857142858</v>
      </c>
      <c r="P44" s="33">
        <f t="shared" si="3"/>
        <v>1</v>
      </c>
      <c r="Q44" s="22">
        <f>P44/SUM('第7表　人口動態総覧（４－１）'!F44+'人口動態総覧（４－３）'!R44)*1000</f>
        <v>9.09090909090909</v>
      </c>
      <c r="R44" s="65">
        <v>1</v>
      </c>
      <c r="S44" s="70">
        <v>0</v>
      </c>
      <c r="T44" s="35">
        <v>70</v>
      </c>
      <c r="U44" s="22">
        <f>T44/'第7表　人口動態総覧（４－１）'!D44*1000</f>
        <v>4.434308881287216</v>
      </c>
      <c r="V44" s="35">
        <v>37</v>
      </c>
      <c r="W44" s="74">
        <f>V44/'第7表　人口動態総覧（４－１）'!D44*1000</f>
        <v>2.3438489801089575</v>
      </c>
    </row>
    <row r="45" spans="1:23" ht="16.5" customHeight="1">
      <c r="A45" s="9">
        <v>447</v>
      </c>
      <c r="B45" s="198" t="s">
        <v>41</v>
      </c>
      <c r="C45" s="199"/>
      <c r="D45" s="187">
        <f>'第7表　人口動態総覧（４－１）'!D45:E45</f>
        <v>7102</v>
      </c>
      <c r="E45" s="188"/>
      <c r="F45" s="49">
        <f t="shared" si="4"/>
        <v>0</v>
      </c>
      <c r="G45" s="22">
        <f>F45/'第7表　人口動態総覧（４－１）'!F45*1000</f>
        <v>0</v>
      </c>
      <c r="H45" s="33">
        <v>0</v>
      </c>
      <c r="I45" s="53">
        <v>0</v>
      </c>
      <c r="J45" s="33">
        <f t="shared" si="1"/>
        <v>1</v>
      </c>
      <c r="K45" s="22">
        <f>J45/SUM('第7表　人口動態総覧（４－１）'!F45+'人口動態総覧（４－３）'!J45)*1000</f>
        <v>22.727272727272727</v>
      </c>
      <c r="L45" s="33">
        <v>0</v>
      </c>
      <c r="M45" s="60">
        <f>L45/SUM('第7表　人口動態総覧（４－１）'!F45+'人口動態総覧（４－３）'!J45)*1000</f>
        <v>0</v>
      </c>
      <c r="N45" s="33">
        <v>1</v>
      </c>
      <c r="O45" s="22">
        <f>N45/SUM('第7表　人口動態総覧（４－１）'!F45+'人口動態総覧（４－３）'!J45)*1000</f>
        <v>22.727272727272727</v>
      </c>
      <c r="P45" s="33">
        <f t="shared" si="3"/>
        <v>0</v>
      </c>
      <c r="Q45" s="22">
        <f>P45/SUM('第7表　人口動態総覧（４－１）'!F45+'人口動態総覧（４－３）'!R45)*1000</f>
        <v>0</v>
      </c>
      <c r="R45" s="65">
        <v>0</v>
      </c>
      <c r="S45" s="70">
        <v>0</v>
      </c>
      <c r="T45" s="35">
        <v>28</v>
      </c>
      <c r="U45" s="22">
        <f>T45/'第7表　人口動態総覧（４－１）'!D45*1000</f>
        <v>3.942551393973529</v>
      </c>
      <c r="V45" s="35">
        <v>18</v>
      </c>
      <c r="W45" s="74">
        <f>V45/'第7表　人口動態総覧（４－１）'!D45*1000</f>
        <v>2.534497324697268</v>
      </c>
    </row>
    <row r="46" spans="1:23" ht="16.5" customHeight="1">
      <c r="A46" s="9">
        <v>448</v>
      </c>
      <c r="B46" s="198" t="s">
        <v>42</v>
      </c>
      <c r="C46" s="199"/>
      <c r="D46" s="187">
        <f>'第7表　人口動態総覧（４－１）'!D46:E46</f>
        <v>6465</v>
      </c>
      <c r="E46" s="188"/>
      <c r="F46" s="49">
        <f t="shared" si="4"/>
        <v>0</v>
      </c>
      <c r="G46" s="22">
        <f>F46/'第7表　人口動態総覧（４－１）'!F46*1000</f>
        <v>0</v>
      </c>
      <c r="H46" s="33">
        <v>0</v>
      </c>
      <c r="I46" s="53">
        <v>0</v>
      </c>
      <c r="J46" s="33">
        <f t="shared" si="1"/>
        <v>1</v>
      </c>
      <c r="K46" s="22">
        <f>J46/SUM('第7表　人口動態総覧（４－１）'!F46+'人口動態総覧（４－３）'!J46)*1000</f>
        <v>23.25581395348837</v>
      </c>
      <c r="L46" s="33">
        <v>0</v>
      </c>
      <c r="M46" s="60">
        <f>L46/SUM('第7表　人口動態総覧（４－１）'!F46+'人口動態総覧（４－３）'!J46)*1000</f>
        <v>0</v>
      </c>
      <c r="N46" s="33">
        <v>1</v>
      </c>
      <c r="O46" s="22">
        <f>N46/SUM('第7表　人口動態総覧（４－１）'!F46+'人口動態総覧（４－３）'!J46)*1000</f>
        <v>23.25581395348837</v>
      </c>
      <c r="P46" s="33">
        <f t="shared" si="3"/>
        <v>0</v>
      </c>
      <c r="Q46" s="22">
        <f>P46/SUM('第7表　人口動態総覧（４－１）'!F46+'人口動態総覧（４－３）'!R46)*1000</f>
        <v>0</v>
      </c>
      <c r="R46" s="65">
        <v>0</v>
      </c>
      <c r="S46" s="70">
        <v>0</v>
      </c>
      <c r="T46" s="35">
        <v>33</v>
      </c>
      <c r="U46" s="22">
        <f>T46/'第7表　人口動態総覧（４－１）'!D46*1000</f>
        <v>5.104408352668214</v>
      </c>
      <c r="V46" s="35">
        <v>9</v>
      </c>
      <c r="W46" s="74">
        <f>V46/'第7表　人口動態総覧（４－１）'!D46*1000</f>
        <v>1.3921113689095126</v>
      </c>
    </row>
    <row r="47" spans="1:23" ht="16.5" customHeight="1" thickBot="1">
      <c r="A47" s="11">
        <v>450</v>
      </c>
      <c r="B47" s="200" t="s">
        <v>43</v>
      </c>
      <c r="C47" s="201"/>
      <c r="D47" s="189">
        <f>'第7表　人口動態総覧（４－１）'!D47:E47</f>
        <v>3183</v>
      </c>
      <c r="E47" s="190"/>
      <c r="F47" s="50">
        <f t="shared" si="4"/>
        <v>0</v>
      </c>
      <c r="G47" s="26">
        <f>F47/'第7表　人口動態総覧（４－１）'!F47*1000</f>
        <v>0</v>
      </c>
      <c r="H47" s="34">
        <v>0</v>
      </c>
      <c r="I47" s="54">
        <v>0</v>
      </c>
      <c r="J47" s="34">
        <f t="shared" si="1"/>
        <v>0</v>
      </c>
      <c r="K47" s="26">
        <f>J47/SUM('第7表　人口動態総覧（４－１）'!F47+'人口動態総覧（４－３）'!J47)*1000</f>
        <v>0</v>
      </c>
      <c r="L47" s="34">
        <v>0</v>
      </c>
      <c r="M47" s="62">
        <f>L47/SUM('第7表　人口動態総覧（４－１）'!F47+'人口動態総覧（４－３）'!J47)*1000</f>
        <v>0</v>
      </c>
      <c r="N47" s="34">
        <v>0</v>
      </c>
      <c r="O47" s="26">
        <f>N47/SUM('第7表　人口動態総覧（４－１）'!F47+'人口動態総覧（４－３）'!J47)*1000</f>
        <v>0</v>
      </c>
      <c r="P47" s="34">
        <f t="shared" si="3"/>
        <v>0</v>
      </c>
      <c r="Q47" s="26">
        <f>P47/SUM('第7表　人口動態総覧（４－１）'!F47+'人口動態総覧（４－３）'!R47)*1000</f>
        <v>0</v>
      </c>
      <c r="R47" s="66">
        <v>0</v>
      </c>
      <c r="S47" s="71">
        <v>0</v>
      </c>
      <c r="T47" s="36">
        <v>15</v>
      </c>
      <c r="U47" s="26">
        <f>T47/'第7表　人口動態総覧（４－１）'!D47*1000</f>
        <v>4.7125353440150795</v>
      </c>
      <c r="V47" s="36">
        <v>7</v>
      </c>
      <c r="W47" s="75">
        <f>V47/'第7表　人口動態総覧（４－１）'!D47*1000</f>
        <v>2.199183160540371</v>
      </c>
    </row>
  </sheetData>
  <mergeCells count="103">
    <mergeCell ref="J3:O3"/>
    <mergeCell ref="F3:I3"/>
    <mergeCell ref="F4:F6"/>
    <mergeCell ref="G4:G6"/>
    <mergeCell ref="H4:H6"/>
    <mergeCell ref="I4:I6"/>
    <mergeCell ref="T3:U3"/>
    <mergeCell ref="P3:S3"/>
    <mergeCell ref="J4:J6"/>
    <mergeCell ref="K4:K6"/>
    <mergeCell ref="L4:L6"/>
    <mergeCell ref="M4:M6"/>
    <mergeCell ref="T4:T6"/>
    <mergeCell ref="U4:U6"/>
    <mergeCell ref="P4:P6"/>
    <mergeCell ref="Q4:Q6"/>
    <mergeCell ref="R4:R6"/>
    <mergeCell ref="S4:S6"/>
    <mergeCell ref="A7:A8"/>
    <mergeCell ref="B7:C7"/>
    <mergeCell ref="D7:E7"/>
    <mergeCell ref="B8:C8"/>
    <mergeCell ref="D8:E8"/>
    <mergeCell ref="A3:A6"/>
    <mergeCell ref="B3:C6"/>
    <mergeCell ref="D3:E6"/>
    <mergeCell ref="D9:E9"/>
    <mergeCell ref="D10:E10"/>
    <mergeCell ref="D11:E11"/>
    <mergeCell ref="D12:E12"/>
    <mergeCell ref="D13:E13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4:C24"/>
    <mergeCell ref="D24:E24"/>
    <mergeCell ref="B23:C23"/>
    <mergeCell ref="D23:E23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5:C35"/>
    <mergeCell ref="D35:E35"/>
    <mergeCell ref="B34:C34"/>
    <mergeCell ref="D34:E34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D44:E44"/>
    <mergeCell ref="B45:C45"/>
    <mergeCell ref="D45:E45"/>
    <mergeCell ref="B42:C42"/>
    <mergeCell ref="D42:E42"/>
    <mergeCell ref="B43:C43"/>
    <mergeCell ref="D43:E43"/>
    <mergeCell ref="B47:C47"/>
    <mergeCell ref="D47:E47"/>
    <mergeCell ref="V3:W3"/>
    <mergeCell ref="V4:V6"/>
    <mergeCell ref="W4:W6"/>
    <mergeCell ref="N4:N6"/>
    <mergeCell ref="O4:O6"/>
    <mergeCell ref="B46:C46"/>
    <mergeCell ref="D46:E46"/>
    <mergeCell ref="B44:C44"/>
  </mergeCells>
  <printOptions/>
  <pageMargins left="0.65" right="0.24" top="0.34" bottom="0.26" header="0.34" footer="0.27"/>
  <pageSetup horizontalDpi="300" verticalDpi="300" orientation="landscape" paperSize="12" scale="90" r:id="rId1"/>
  <headerFooter alignWithMargins="0">
    <oddFooter>&amp;C15</oddFooter>
  </headerFooter>
  <ignoredErrors>
    <ignoredError sqref="P15:P22 R9:T14 P47 H9:I14 P27:P33 P24:P26 P36:P46 V9:V11" formulaRange="1"/>
    <ignoredError sqref="N7 Q7 M9:M11 G7 L7 O7 M7 U7 U9:U11" formula="1"/>
    <ignoredError sqref="N14 N12:N13 L12:L14 L9:L11 N9:N11 V12:V14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pane xSplit="3" ySplit="6" topLeftCell="T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37" sqref="AA37"/>
    </sheetView>
  </sheetViews>
  <sheetFormatPr defaultColWidth="9.00390625" defaultRowHeight="13.5"/>
  <cols>
    <col min="1" max="1" width="6.875" style="0" customWidth="1"/>
    <col min="3" max="3" width="8.75390625" style="0" customWidth="1"/>
    <col min="4" max="4" width="9.00390625" style="0" hidden="1" customWidth="1"/>
    <col min="5" max="5" width="6.75390625" style="0" hidden="1" customWidth="1"/>
  </cols>
  <sheetData>
    <row r="1" ht="13.5">
      <c r="A1" t="s">
        <v>80</v>
      </c>
    </row>
    <row r="2" ht="14.25" thickBot="1"/>
    <row r="3" spans="1:23" ht="16.5" customHeight="1">
      <c r="A3" s="225" t="s">
        <v>1</v>
      </c>
      <c r="B3" s="228" t="s">
        <v>191</v>
      </c>
      <c r="C3" s="228"/>
      <c r="D3" s="228" t="str">
        <f>'人口動態総覧（４－２）'!D3:E3</f>
        <v>平成16年10月1日　現在推計人口</v>
      </c>
      <c r="E3" s="228"/>
      <c r="F3" s="241" t="s">
        <v>87</v>
      </c>
      <c r="G3" s="210"/>
      <c r="H3" s="210"/>
      <c r="I3" s="272"/>
      <c r="J3" s="241" t="s">
        <v>88</v>
      </c>
      <c r="K3" s="210"/>
      <c r="L3" s="210"/>
      <c r="M3" s="210"/>
      <c r="N3" s="210"/>
      <c r="O3" s="272"/>
      <c r="P3" s="289" t="s">
        <v>89</v>
      </c>
      <c r="Q3" s="289"/>
      <c r="R3" s="289"/>
      <c r="S3" s="289"/>
      <c r="T3" s="273" t="s">
        <v>90</v>
      </c>
      <c r="U3" s="288"/>
      <c r="V3" s="273" t="s">
        <v>91</v>
      </c>
      <c r="W3" s="274"/>
    </row>
    <row r="4" spans="1:23" ht="16.5" customHeight="1">
      <c r="A4" s="226"/>
      <c r="B4" s="229"/>
      <c r="C4" s="229"/>
      <c r="D4" s="229">
        <f>'人口動態総覧（４－２）'!D4:E4</f>
        <v>0</v>
      </c>
      <c r="E4" s="229"/>
      <c r="F4" s="215" t="s">
        <v>92</v>
      </c>
      <c r="G4" s="231" t="s">
        <v>2</v>
      </c>
      <c r="H4" s="234" t="s">
        <v>3</v>
      </c>
      <c r="I4" s="231" t="s">
        <v>4</v>
      </c>
      <c r="J4" s="215" t="s">
        <v>92</v>
      </c>
      <c r="K4" s="231" t="s">
        <v>2</v>
      </c>
      <c r="L4" s="215" t="s">
        <v>94</v>
      </c>
      <c r="M4" s="231" t="s">
        <v>2</v>
      </c>
      <c r="N4" s="275" t="s">
        <v>95</v>
      </c>
      <c r="O4" s="231" t="s">
        <v>2</v>
      </c>
      <c r="P4" s="215" t="s">
        <v>92</v>
      </c>
      <c r="Q4" s="231" t="s">
        <v>2</v>
      </c>
      <c r="R4" s="278" t="s">
        <v>96</v>
      </c>
      <c r="S4" s="281" t="s">
        <v>81</v>
      </c>
      <c r="T4" s="215" t="s">
        <v>97</v>
      </c>
      <c r="U4" s="231" t="s">
        <v>2</v>
      </c>
      <c r="V4" s="215" t="s">
        <v>97</v>
      </c>
      <c r="W4" s="222" t="s">
        <v>2</v>
      </c>
    </row>
    <row r="5" spans="1:23" ht="16.5" customHeight="1">
      <c r="A5" s="226"/>
      <c r="B5" s="229"/>
      <c r="C5" s="229"/>
      <c r="D5" s="229">
        <f>'人口動態総覧（４－２）'!D5:E5</f>
        <v>0</v>
      </c>
      <c r="E5" s="229"/>
      <c r="F5" s="216"/>
      <c r="G5" s="232"/>
      <c r="H5" s="235"/>
      <c r="I5" s="232"/>
      <c r="J5" s="216"/>
      <c r="K5" s="232"/>
      <c r="L5" s="216"/>
      <c r="M5" s="232"/>
      <c r="N5" s="276"/>
      <c r="O5" s="232"/>
      <c r="P5" s="216"/>
      <c r="Q5" s="232"/>
      <c r="R5" s="279"/>
      <c r="S5" s="282"/>
      <c r="T5" s="216"/>
      <c r="U5" s="232"/>
      <c r="V5" s="216"/>
      <c r="W5" s="223"/>
    </row>
    <row r="6" spans="1:23" ht="16.5" customHeight="1">
      <c r="A6" s="227"/>
      <c r="B6" s="230"/>
      <c r="C6" s="230"/>
      <c r="D6" s="230">
        <f>'人口動態総覧（４－２）'!D6:E6</f>
        <v>0</v>
      </c>
      <c r="E6" s="230"/>
      <c r="F6" s="217"/>
      <c r="G6" s="233"/>
      <c r="H6" s="236"/>
      <c r="I6" s="233"/>
      <c r="J6" s="217"/>
      <c r="K6" s="233"/>
      <c r="L6" s="217"/>
      <c r="M6" s="233"/>
      <c r="N6" s="277"/>
      <c r="O6" s="233"/>
      <c r="P6" s="217"/>
      <c r="Q6" s="233"/>
      <c r="R6" s="280"/>
      <c r="S6" s="283"/>
      <c r="T6" s="217"/>
      <c r="U6" s="233"/>
      <c r="V6" s="217"/>
      <c r="W6" s="224"/>
    </row>
    <row r="7" spans="1:23" ht="16.5" customHeight="1">
      <c r="A7" s="46">
        <v>205</v>
      </c>
      <c r="B7" s="259" t="s">
        <v>46</v>
      </c>
      <c r="C7" s="259"/>
      <c r="D7" s="193">
        <f>'人口動態総覧（４－２）'!D7:E7</f>
        <v>48681</v>
      </c>
      <c r="E7" s="194"/>
      <c r="F7" s="31">
        <f aca="true" t="shared" si="0" ref="F7:F39">SUM(H7:I7)</f>
        <v>2</v>
      </c>
      <c r="G7" s="20">
        <f>F7/'人口動態総覧（４－２）'!F7*1000</f>
        <v>5.347593582887701</v>
      </c>
      <c r="H7" s="31">
        <v>0</v>
      </c>
      <c r="I7" s="55">
        <v>2</v>
      </c>
      <c r="J7" s="31">
        <f>SUM(L7+N7)</f>
        <v>12</v>
      </c>
      <c r="K7" s="20">
        <f>J7/SUM('人口動態総覧（４－２）'!F7+'人口動態総覧（４－４）'!J7)*1000</f>
        <v>31.088082901554404</v>
      </c>
      <c r="L7" s="31">
        <v>8</v>
      </c>
      <c r="M7" s="20">
        <f>L7/SUM('人口動態総覧（４－２）'!F7+'人口動態総覧（４－４）'!J7)*1000</f>
        <v>20.72538860103627</v>
      </c>
      <c r="N7" s="31">
        <v>4</v>
      </c>
      <c r="O7" s="20">
        <f>N7/SUM('人口動態総覧（４－２）'!F7+'人口動態総覧（４－４）'!J7)*1000</f>
        <v>10.362694300518134</v>
      </c>
      <c r="P7" s="33">
        <f aca="true" t="shared" si="1" ref="P7:P39">SUM(R7:S7)</f>
        <v>4</v>
      </c>
      <c r="Q7" s="20">
        <f>P7/SUM('人口動態総覧（４－２）'!F7+'人口動態総覧（４－４）'!R7)*1000</f>
        <v>10.610079575596817</v>
      </c>
      <c r="R7" s="31">
        <v>3</v>
      </c>
      <c r="S7" s="76">
        <v>1</v>
      </c>
      <c r="T7" s="19">
        <v>231</v>
      </c>
      <c r="U7" s="20">
        <f>T7/'人口動態総覧（４－２）'!D7*1000</f>
        <v>4.7451777901029155</v>
      </c>
      <c r="V7" s="19">
        <v>114</v>
      </c>
      <c r="W7" s="72">
        <f>V7/'人口動態総覧（４－２）'!D7*1000</f>
        <v>2.3417760522585813</v>
      </c>
    </row>
    <row r="8" spans="1:23" ht="16.5" customHeight="1">
      <c r="A8" s="9">
        <v>321</v>
      </c>
      <c r="B8" s="250" t="s">
        <v>47</v>
      </c>
      <c r="C8" s="250"/>
      <c r="D8" s="187">
        <f>'人口動態総覧（４－２）'!D8:E8</f>
        <v>12834</v>
      </c>
      <c r="E8" s="188"/>
      <c r="F8" s="33">
        <f t="shared" si="0"/>
        <v>1</v>
      </c>
      <c r="G8" s="22">
        <f>F8/'人口動態総覧（４－２）'!F8*1000</f>
        <v>12.345679012345679</v>
      </c>
      <c r="H8" s="33">
        <v>1</v>
      </c>
      <c r="I8" s="56">
        <v>0</v>
      </c>
      <c r="J8" s="33">
        <f aca="true" t="shared" si="2" ref="J8:J39">SUM(L8+N8)</f>
        <v>3</v>
      </c>
      <c r="K8" s="22">
        <f>J8/SUM('人口動態総覧（４－２）'!F8+'人口動態総覧（４－４）'!J8)*1000</f>
        <v>35.714285714285715</v>
      </c>
      <c r="L8" s="33">
        <v>2</v>
      </c>
      <c r="M8" s="22">
        <f>L8/SUM('人口動態総覧（４－２）'!F8+'人口動態総覧（４－４）'!J8)*1000</f>
        <v>23.809523809523807</v>
      </c>
      <c r="N8" s="33">
        <v>1</v>
      </c>
      <c r="O8" s="22">
        <f>N8/SUM('人口動態総覧（４－２）'!F8+'人口動態総覧（４－４）'!J8)*1000</f>
        <v>11.904761904761903</v>
      </c>
      <c r="P8" s="33">
        <f t="shared" si="1"/>
        <v>1</v>
      </c>
      <c r="Q8" s="22">
        <f>P8/SUM('人口動態総覧（４－２）'!F8+'人口動態総覧（４－４）'!R8)*1000</f>
        <v>12.195121951219512</v>
      </c>
      <c r="R8" s="33">
        <v>1</v>
      </c>
      <c r="S8" s="77">
        <v>0</v>
      </c>
      <c r="T8" s="21">
        <v>53</v>
      </c>
      <c r="U8" s="22">
        <f>T8/'人口動態総覧（４－２）'!D8*1000</f>
        <v>4.129655602306373</v>
      </c>
      <c r="V8" s="21">
        <v>27</v>
      </c>
      <c r="W8" s="74">
        <f>V8/'人口動態総覧（４－２）'!D8*1000</f>
        <v>2.1037868162692845</v>
      </c>
    </row>
    <row r="9" spans="1:23" ht="16.5" customHeight="1">
      <c r="A9" s="9">
        <v>322</v>
      </c>
      <c r="B9" s="250" t="s">
        <v>48</v>
      </c>
      <c r="C9" s="250"/>
      <c r="D9" s="187">
        <f>'人口動態総覧（４－２）'!D9:E9</f>
        <v>19145</v>
      </c>
      <c r="E9" s="188"/>
      <c r="F9" s="33">
        <f t="shared" si="0"/>
        <v>0</v>
      </c>
      <c r="G9" s="22">
        <f>F9/'人口動態総覧（４－２）'!F9*1000</f>
        <v>0</v>
      </c>
      <c r="H9" s="33">
        <v>0</v>
      </c>
      <c r="I9" s="56">
        <v>0</v>
      </c>
      <c r="J9" s="33">
        <f t="shared" si="2"/>
        <v>3</v>
      </c>
      <c r="K9" s="22">
        <f>J9/SUM('人口動態総覧（４－２）'!F9+'人口動態総覧（４－４）'!J9)*1000</f>
        <v>22.388059701492537</v>
      </c>
      <c r="L9" s="33">
        <v>1</v>
      </c>
      <c r="M9" s="22">
        <f>L9/SUM('人口動態総覧（４－２）'!F9+'人口動態総覧（４－４）'!J9)*1000</f>
        <v>7.462686567164179</v>
      </c>
      <c r="N9" s="33">
        <v>2</v>
      </c>
      <c r="O9" s="22">
        <f>N9/SUM('人口動態総覧（４－２）'!F9+'人口動態総覧（４－４）'!J9)*1000</f>
        <v>14.925373134328359</v>
      </c>
      <c r="P9" s="33">
        <f t="shared" si="1"/>
        <v>1</v>
      </c>
      <c r="Q9" s="22">
        <f>P9/SUM('人口動態総覧（４－２）'!F9+'人口動態総覧（４－４）'!R9)*1000</f>
        <v>7.575757575757576</v>
      </c>
      <c r="R9" s="33">
        <v>1</v>
      </c>
      <c r="S9" s="77">
        <v>0</v>
      </c>
      <c r="T9" s="21">
        <v>78</v>
      </c>
      <c r="U9" s="22">
        <f>T9/'人口動態総覧（４－２）'!D9*1000</f>
        <v>4.07417080177592</v>
      </c>
      <c r="V9" s="21">
        <v>32</v>
      </c>
      <c r="W9" s="74">
        <f>V9/'人口動態総覧（４－２）'!D9*1000</f>
        <v>1.67145468790807</v>
      </c>
    </row>
    <row r="10" spans="1:23" ht="16.5" customHeight="1">
      <c r="A10" s="9">
        <v>323</v>
      </c>
      <c r="B10" s="250" t="s">
        <v>49</v>
      </c>
      <c r="C10" s="250"/>
      <c r="D10" s="187">
        <f>'人口動態総覧（４－２）'!D10:E10</f>
        <v>8390</v>
      </c>
      <c r="E10" s="188"/>
      <c r="F10" s="33">
        <f t="shared" si="0"/>
        <v>0</v>
      </c>
      <c r="G10" s="22">
        <f>F10/'人口動態総覧（４－２）'!F10*1000</f>
        <v>0</v>
      </c>
      <c r="H10" s="33">
        <v>0</v>
      </c>
      <c r="I10" s="56">
        <v>0</v>
      </c>
      <c r="J10" s="33">
        <f t="shared" si="2"/>
        <v>1</v>
      </c>
      <c r="K10" s="22">
        <f>J10/SUM('人口動態総覧（４－２）'!F10+'人口動態総覧（４－４）'!J10)*1000</f>
        <v>22.22222222222222</v>
      </c>
      <c r="L10" s="33">
        <v>0</v>
      </c>
      <c r="M10" s="22">
        <f>L10/SUM('人口動態総覧（４－２）'!F10+'人口動態総覧（４－４）'!J10)*1000</f>
        <v>0</v>
      </c>
      <c r="N10" s="33">
        <v>1</v>
      </c>
      <c r="O10" s="22">
        <f>N10/SUM('人口動態総覧（４－２）'!F10+'人口動態総覧（４－４）'!J10)*1000</f>
        <v>22.22222222222222</v>
      </c>
      <c r="P10" s="33">
        <f t="shared" si="1"/>
        <v>0</v>
      </c>
      <c r="Q10" s="22">
        <f>P10/SUM('人口動態総覧（４－２）'!F10+'人口動態総覧（４－４）'!R10)*1000</f>
        <v>0</v>
      </c>
      <c r="R10" s="33">
        <v>0</v>
      </c>
      <c r="S10" s="77">
        <v>0</v>
      </c>
      <c r="T10" s="21">
        <v>24</v>
      </c>
      <c r="U10" s="22">
        <f>T10/'人口動態総覧（４－２）'!D10*1000</f>
        <v>2.860548271752086</v>
      </c>
      <c r="V10" s="21">
        <v>11</v>
      </c>
      <c r="W10" s="74">
        <f>V10/'人口動態総覧（４－２）'!D10*1000</f>
        <v>1.3110846245530394</v>
      </c>
    </row>
    <row r="11" spans="1:23" ht="16.5" customHeight="1">
      <c r="A11" s="9">
        <v>324</v>
      </c>
      <c r="B11" s="250" t="s">
        <v>50</v>
      </c>
      <c r="C11" s="250"/>
      <c r="D11" s="187">
        <f>'人口動態総覧（４－２）'!D11:E11</f>
        <v>5008</v>
      </c>
      <c r="E11" s="188"/>
      <c r="F11" s="33">
        <f t="shared" si="0"/>
        <v>0</v>
      </c>
      <c r="G11" s="22">
        <f>F11/'人口動態総覧（４－２）'!F11*1000</f>
        <v>0</v>
      </c>
      <c r="H11" s="33">
        <v>0</v>
      </c>
      <c r="I11" s="56">
        <v>0</v>
      </c>
      <c r="J11" s="33">
        <f t="shared" si="2"/>
        <v>0</v>
      </c>
      <c r="K11" s="22">
        <f>J11/SUM('人口動態総覧（４－２）'!F11+'人口動態総覧（４－４）'!J11)*1000</f>
        <v>0</v>
      </c>
      <c r="L11" s="33">
        <v>0</v>
      </c>
      <c r="M11" s="22">
        <f>L11/SUM('人口動態総覧（４－２）'!F11+'人口動態総覧（４－４）'!J11)*1000</f>
        <v>0</v>
      </c>
      <c r="N11" s="33">
        <v>0</v>
      </c>
      <c r="O11" s="22">
        <f>N11/SUM('人口動態総覧（４－２）'!F11+'人口動態総覧（４－４）'!J11)*1000</f>
        <v>0</v>
      </c>
      <c r="P11" s="33">
        <f t="shared" si="1"/>
        <v>0</v>
      </c>
      <c r="Q11" s="22">
        <f>P11/SUM('人口動態総覧（４－２）'!F11+'人口動態総覧（４－４）'!R11)*1000</f>
        <v>0</v>
      </c>
      <c r="R11" s="33">
        <v>0</v>
      </c>
      <c r="S11" s="77">
        <v>0</v>
      </c>
      <c r="T11" s="21">
        <v>17</v>
      </c>
      <c r="U11" s="22">
        <f>T11/'人口動態総覧（４－２）'!D11*1000</f>
        <v>3.3945686900958467</v>
      </c>
      <c r="V11" s="21">
        <v>17</v>
      </c>
      <c r="W11" s="74">
        <f>V11/'人口動態総覧（４－２）'!D11*1000</f>
        <v>3.3945686900958467</v>
      </c>
    </row>
    <row r="12" spans="1:23" ht="16.5" customHeight="1">
      <c r="A12" s="9">
        <v>325</v>
      </c>
      <c r="B12" s="250" t="s">
        <v>51</v>
      </c>
      <c r="C12" s="250"/>
      <c r="D12" s="187">
        <f>'人口動態総覧（４－２）'!D12:E12</f>
        <v>2679</v>
      </c>
      <c r="E12" s="188"/>
      <c r="F12" s="33">
        <f t="shared" si="0"/>
        <v>0</v>
      </c>
      <c r="G12" s="22">
        <f>F12/'人口動態総覧（４－２）'!F12*1000</f>
        <v>0</v>
      </c>
      <c r="H12" s="33">
        <v>0</v>
      </c>
      <c r="I12" s="56">
        <v>0</v>
      </c>
      <c r="J12" s="33">
        <f t="shared" si="2"/>
        <v>3</v>
      </c>
      <c r="K12" s="22">
        <f>J12/SUM('人口動態総覧（４－２）'!F12+'人口動態総覧（４－４）'!J12)*1000</f>
        <v>136.36363636363635</v>
      </c>
      <c r="L12" s="33">
        <v>1</v>
      </c>
      <c r="M12" s="22">
        <f>L12/SUM('人口動態総覧（４－２）'!F12+'人口動態総覧（４－４）'!J12)*1000</f>
        <v>45.45454545454545</v>
      </c>
      <c r="N12" s="33">
        <v>2</v>
      </c>
      <c r="O12" s="22">
        <f>N12/SUM('人口動態総覧（４－２）'!F12+'人口動態総覧（４－４）'!J12)*1000</f>
        <v>90.9090909090909</v>
      </c>
      <c r="P12" s="33">
        <f t="shared" si="1"/>
        <v>0</v>
      </c>
      <c r="Q12" s="22">
        <f>P12/SUM('人口動態総覧（４－２）'!F12+'人口動態総覧（４－４）'!R12)*1000</f>
        <v>0</v>
      </c>
      <c r="R12" s="33">
        <v>0</v>
      </c>
      <c r="S12" s="77">
        <v>0</v>
      </c>
      <c r="T12" s="21">
        <v>7</v>
      </c>
      <c r="U12" s="22">
        <f>T12/'人口動態総覧（４－２）'!D12*1000</f>
        <v>2.6129152668906306</v>
      </c>
      <c r="V12" s="21">
        <v>1</v>
      </c>
      <c r="W12" s="74">
        <f>V12/'人口動態総覧（４－２）'!D12*1000</f>
        <v>0.3732736095558044</v>
      </c>
    </row>
    <row r="13" spans="1:23" ht="16.5" customHeight="1">
      <c r="A13" s="9">
        <v>326</v>
      </c>
      <c r="B13" s="250" t="s">
        <v>52</v>
      </c>
      <c r="C13" s="250"/>
      <c r="D13" s="187">
        <f>'人口動態総覧（４－２）'!D13:E13</f>
        <v>5150</v>
      </c>
      <c r="E13" s="188"/>
      <c r="F13" s="33">
        <f t="shared" si="0"/>
        <v>1</v>
      </c>
      <c r="G13" s="22">
        <f>F13/'人口動態総覧（４－２）'!F13*1000</f>
        <v>19.607843137254903</v>
      </c>
      <c r="H13" s="33">
        <v>1</v>
      </c>
      <c r="I13" s="56">
        <v>0</v>
      </c>
      <c r="J13" s="33">
        <f t="shared" si="2"/>
        <v>1</v>
      </c>
      <c r="K13" s="22">
        <f>J13/SUM('人口動態総覧（４－２）'!F13+'人口動態総覧（４－４）'!J13)*1000</f>
        <v>19.230769230769234</v>
      </c>
      <c r="L13" s="33">
        <v>1</v>
      </c>
      <c r="M13" s="22">
        <f>L13/SUM('人口動態総覧（４－２）'!F13+'人口動態総覧（４－４）'!J13)*1000</f>
        <v>19.230769230769234</v>
      </c>
      <c r="N13" s="33">
        <v>0</v>
      </c>
      <c r="O13" s="22">
        <f>N13/SUM('人口動態総覧（４－２）'!F13+'人口動態総覧（４－４）'!J13)*1000</f>
        <v>0</v>
      </c>
      <c r="P13" s="33">
        <f t="shared" si="1"/>
        <v>1</v>
      </c>
      <c r="Q13" s="22">
        <f>P13/SUM('人口動態総覧（４－２）'!F13+'人口動態総覧（４－４）'!R13)*1000</f>
        <v>19.607843137254903</v>
      </c>
      <c r="R13" s="33">
        <v>0</v>
      </c>
      <c r="S13" s="77">
        <v>1</v>
      </c>
      <c r="T13" s="21">
        <v>25</v>
      </c>
      <c r="U13" s="22">
        <f>T13/'人口動態総覧（４－２）'!D13*1000</f>
        <v>4.854368932038835</v>
      </c>
      <c r="V13" s="21">
        <v>10</v>
      </c>
      <c r="W13" s="74">
        <f>V13/'人口動態総覧（４－２）'!D13*1000</f>
        <v>1.941747572815534</v>
      </c>
    </row>
    <row r="14" spans="1:23" ht="16.5" customHeight="1">
      <c r="A14" s="9">
        <v>327</v>
      </c>
      <c r="B14" s="250" t="s">
        <v>53</v>
      </c>
      <c r="C14" s="250"/>
      <c r="D14" s="187">
        <f>'人口動態総覧（４－２）'!D14:E14</f>
        <v>4870</v>
      </c>
      <c r="E14" s="188"/>
      <c r="F14" s="33">
        <f t="shared" si="0"/>
        <v>0</v>
      </c>
      <c r="G14" s="22">
        <f>F14/'人口動態総覧（４－２）'!F14*1000</f>
        <v>0</v>
      </c>
      <c r="H14" s="33">
        <v>0</v>
      </c>
      <c r="I14" s="56">
        <v>0</v>
      </c>
      <c r="J14" s="33">
        <f t="shared" si="2"/>
        <v>0</v>
      </c>
      <c r="K14" s="22">
        <f>J14/SUM('人口動態総覧（４－２）'!F14+'人口動態総覧（４－４）'!J14)*1000</f>
        <v>0</v>
      </c>
      <c r="L14" s="33">
        <v>0</v>
      </c>
      <c r="M14" s="22">
        <f>L14/SUM('人口動態総覧（４－２）'!F14+'人口動態総覧（４－４）'!J14)*1000</f>
        <v>0</v>
      </c>
      <c r="N14" s="33">
        <v>0</v>
      </c>
      <c r="O14" s="22">
        <f>N14/SUM('人口動態総覧（４－２）'!F14+'人口動態総覧（４－４）'!J14)*1000</f>
        <v>0</v>
      </c>
      <c r="P14" s="33">
        <f t="shared" si="1"/>
        <v>0</v>
      </c>
      <c r="Q14" s="22">
        <f>P14/SUM('人口動態総覧（４－２）'!F14+'人口動態総覧（４－４）'!R14)*1000</f>
        <v>0</v>
      </c>
      <c r="R14" s="33">
        <v>0</v>
      </c>
      <c r="S14" s="77">
        <v>0</v>
      </c>
      <c r="T14" s="21">
        <v>14</v>
      </c>
      <c r="U14" s="22">
        <f>T14/'人口動態総覧（４－２）'!D14*1000</f>
        <v>2.8747433264887063</v>
      </c>
      <c r="V14" s="21">
        <v>7</v>
      </c>
      <c r="W14" s="74">
        <f>V14/'人口動態総覧（４－２）'!D14*1000</f>
        <v>1.4373716632443532</v>
      </c>
    </row>
    <row r="15" spans="1:23" ht="16.5" customHeight="1">
      <c r="A15" s="9">
        <v>328</v>
      </c>
      <c r="B15" s="258" t="s">
        <v>54</v>
      </c>
      <c r="C15" s="258"/>
      <c r="D15" s="187">
        <f>'人口動態総覧（４－２）'!D15:E15</f>
        <v>5687</v>
      </c>
      <c r="E15" s="188"/>
      <c r="F15" s="33">
        <f t="shared" si="0"/>
        <v>0</v>
      </c>
      <c r="G15" s="22">
        <f>F15/'人口動態総覧（４－２）'!F15*1000</f>
        <v>0</v>
      </c>
      <c r="H15" s="33">
        <v>0</v>
      </c>
      <c r="I15" s="56">
        <v>0</v>
      </c>
      <c r="J15" s="33">
        <f t="shared" si="2"/>
        <v>5</v>
      </c>
      <c r="K15" s="22">
        <f>J15/SUM('人口動態総覧（４－２）'!F15+'人口動態総覧（４－４）'!J15)*1000</f>
        <v>96.15384615384616</v>
      </c>
      <c r="L15" s="33">
        <v>1</v>
      </c>
      <c r="M15" s="22">
        <f>L15/SUM('人口動態総覧（４－２）'!F15+'人口動態総覧（４－４）'!J15)*1000</f>
        <v>19.230769230769234</v>
      </c>
      <c r="N15" s="33">
        <v>4</v>
      </c>
      <c r="O15" s="22">
        <f>N15/SUM('人口動態総覧（４－２）'!F15+'人口動態総覧（４－４）'!J15)*1000</f>
        <v>76.92307692307693</v>
      </c>
      <c r="P15" s="33">
        <f t="shared" si="1"/>
        <v>1</v>
      </c>
      <c r="Q15" s="22">
        <f>P15/SUM('人口動態総覧（４－２）'!F15+'人口動態総覧（４－４）'!R15)*1000</f>
        <v>20.833333333333332</v>
      </c>
      <c r="R15" s="33">
        <v>1</v>
      </c>
      <c r="S15" s="77">
        <v>0</v>
      </c>
      <c r="T15" s="21">
        <v>36</v>
      </c>
      <c r="U15" s="22">
        <f>T15/'人口動態総覧（４－２）'!D15*1000</f>
        <v>6.330226833128187</v>
      </c>
      <c r="V15" s="21">
        <v>6</v>
      </c>
      <c r="W15" s="74">
        <f>V15/'人口動態総覧（４－２）'!D15*1000</f>
        <v>1.0550378055213645</v>
      </c>
    </row>
    <row r="16" spans="1:23" ht="16.5" customHeight="1">
      <c r="A16" s="9">
        <v>382</v>
      </c>
      <c r="B16" s="258" t="s">
        <v>55</v>
      </c>
      <c r="C16" s="258"/>
      <c r="D16" s="187">
        <f>'人口動態総覧（４－２）'!D16:E16</f>
        <v>10611</v>
      </c>
      <c r="E16" s="188"/>
      <c r="F16" s="33">
        <f t="shared" si="0"/>
        <v>0</v>
      </c>
      <c r="G16" s="22">
        <f>F16/'人口動態総覧（４－２）'!F16*1000</f>
        <v>0</v>
      </c>
      <c r="H16" s="33">
        <v>0</v>
      </c>
      <c r="I16" s="56">
        <v>0</v>
      </c>
      <c r="J16" s="33">
        <f t="shared" si="2"/>
        <v>3</v>
      </c>
      <c r="K16" s="22">
        <f>J16/SUM('人口動態総覧（４－２）'!F16+'人口動態総覧（４－４）'!J16)*1000</f>
        <v>53.57142857142857</v>
      </c>
      <c r="L16" s="33">
        <v>1</v>
      </c>
      <c r="M16" s="22">
        <f>L16/SUM('人口動態総覧（４－２）'!F16+'人口動態総覧（４－４）'!J16)*1000</f>
        <v>17.857142857142858</v>
      </c>
      <c r="N16" s="33">
        <v>2</v>
      </c>
      <c r="O16" s="22">
        <f>N16/SUM('人口動態総覧（４－２）'!F16+'人口動態総覧（４－４）'!J16)*1000</f>
        <v>35.714285714285715</v>
      </c>
      <c r="P16" s="33">
        <f t="shared" si="1"/>
        <v>1</v>
      </c>
      <c r="Q16" s="22">
        <f>P16/SUM('人口動態総覧（４－２）'!F16+'人口動態総覧（４－４）'!R16)*1000</f>
        <v>18.51851851851852</v>
      </c>
      <c r="R16" s="33">
        <v>1</v>
      </c>
      <c r="S16" s="77">
        <v>0</v>
      </c>
      <c r="T16" s="21">
        <v>37</v>
      </c>
      <c r="U16" s="22">
        <f>T16/'人口動態総覧（４－２）'!D16*1000</f>
        <v>3.4869475073037415</v>
      </c>
      <c r="V16" s="21">
        <v>25</v>
      </c>
      <c r="W16" s="74">
        <f>V16/'人口動態総覧（４－２）'!D16*1000</f>
        <v>2.3560456130430683</v>
      </c>
    </row>
    <row r="17" spans="1:23" ht="16.5" customHeight="1">
      <c r="A17" s="9">
        <v>383</v>
      </c>
      <c r="B17" s="251" t="s">
        <v>56</v>
      </c>
      <c r="C17" s="251"/>
      <c r="D17" s="187">
        <f>'人口動態総覧（４－２）'!D17:E17</f>
        <v>10450</v>
      </c>
      <c r="E17" s="188"/>
      <c r="F17" s="33">
        <f t="shared" si="0"/>
        <v>1</v>
      </c>
      <c r="G17" s="22">
        <f>F17/'人口動態総覧（４－２）'!F17*1000</f>
        <v>14.084507042253522</v>
      </c>
      <c r="H17" s="33">
        <v>1</v>
      </c>
      <c r="I17" s="56">
        <v>0</v>
      </c>
      <c r="J17" s="33">
        <f t="shared" si="2"/>
        <v>1</v>
      </c>
      <c r="K17" s="22">
        <f>J17/SUM('人口動態総覧（４－２）'!F17+'人口動態総覧（４－４）'!J17)*1000</f>
        <v>13.888888888888888</v>
      </c>
      <c r="L17" s="33">
        <v>1</v>
      </c>
      <c r="M17" s="22">
        <f>L17/SUM('人口動態総覧（４－２）'!F17+'人口動態総覧（４－４）'!J17)*1000</f>
        <v>13.888888888888888</v>
      </c>
      <c r="N17" s="33">
        <v>0</v>
      </c>
      <c r="O17" s="22">
        <f>N17/SUM('人口動態総覧（４－２）'!F17+'人口動態総覧（４－４）'!J17)*1000</f>
        <v>0</v>
      </c>
      <c r="P17" s="33">
        <f t="shared" si="1"/>
        <v>0</v>
      </c>
      <c r="Q17" s="22">
        <f>P17/SUM('人口動態総覧（４－２）'!F17+'人口動態総覧（４－４）'!R17)*1000</f>
        <v>0</v>
      </c>
      <c r="R17" s="33">
        <v>0</v>
      </c>
      <c r="S17" s="77">
        <v>0</v>
      </c>
      <c r="T17" s="21">
        <v>36</v>
      </c>
      <c r="U17" s="22">
        <f>T17/'人口動態総覧（４－２）'!D17*1000</f>
        <v>3.4449760765550237</v>
      </c>
      <c r="V17" s="21">
        <v>15</v>
      </c>
      <c r="W17" s="74">
        <f>V17/'人口動態総覧（４－２）'!D17*1000</f>
        <v>1.4354066985645932</v>
      </c>
    </row>
    <row r="18" spans="1:23" ht="16.5" customHeight="1">
      <c r="A18" s="9">
        <v>384</v>
      </c>
      <c r="B18" s="251" t="s">
        <v>57</v>
      </c>
      <c r="C18" s="251"/>
      <c r="D18" s="187">
        <f>'人口動態総覧（４－２）'!D18:E18</f>
        <v>15357</v>
      </c>
      <c r="E18" s="188"/>
      <c r="F18" s="33">
        <f t="shared" si="0"/>
        <v>0</v>
      </c>
      <c r="G18" s="22">
        <f>F18/'人口動態総覧（４－２）'!F18*1000</f>
        <v>0</v>
      </c>
      <c r="H18" s="33">
        <v>0</v>
      </c>
      <c r="I18" s="56">
        <v>0</v>
      </c>
      <c r="J18" s="33">
        <f t="shared" si="2"/>
        <v>4</v>
      </c>
      <c r="K18" s="22">
        <f>J18/SUM('人口動態総覧（４－２）'!F18+'人口動態総覧（４－４）'!J18)*1000</f>
        <v>30.075187969924812</v>
      </c>
      <c r="L18" s="33">
        <v>1</v>
      </c>
      <c r="M18" s="22">
        <f>L18/SUM('人口動態総覧（４－２）'!F18+'人口動態総覧（４－４）'!J18)*1000</f>
        <v>7.518796992481203</v>
      </c>
      <c r="N18" s="33">
        <v>3</v>
      </c>
      <c r="O18" s="22">
        <f>N18/SUM('人口動態総覧（４－２）'!F18+'人口動態総覧（４－４）'!J18)*1000</f>
        <v>22.55639097744361</v>
      </c>
      <c r="P18" s="33">
        <f t="shared" si="1"/>
        <v>0</v>
      </c>
      <c r="Q18" s="22">
        <f>P18/SUM('人口動態総覧（４－２）'!F18+'人口動態総覧（４－４）'!R18)*1000</f>
        <v>0</v>
      </c>
      <c r="R18" s="33">
        <v>0</v>
      </c>
      <c r="S18" s="77">
        <v>0</v>
      </c>
      <c r="T18" s="21">
        <v>55</v>
      </c>
      <c r="U18" s="22">
        <f>T18/'人口動態総覧（４－２）'!D18*1000</f>
        <v>3.5814286644526927</v>
      </c>
      <c r="V18" s="21">
        <v>35</v>
      </c>
      <c r="W18" s="74">
        <f>V18/'人口動態総覧（４－２）'!D18*1000</f>
        <v>2.279090968288077</v>
      </c>
    </row>
    <row r="19" spans="1:23" ht="16.5" customHeight="1">
      <c r="A19" s="9">
        <v>385</v>
      </c>
      <c r="B19" s="251" t="s">
        <v>58</v>
      </c>
      <c r="C19" s="251"/>
      <c r="D19" s="187">
        <f>'人口動態総覧（４－２）'!D19:E19</f>
        <v>2729</v>
      </c>
      <c r="E19" s="188"/>
      <c r="F19" s="33">
        <f t="shared" si="0"/>
        <v>0</v>
      </c>
      <c r="G19" s="22">
        <f>F19/'人口動態総覧（４－２）'!F19*1000</f>
        <v>0</v>
      </c>
      <c r="H19" s="33">
        <v>0</v>
      </c>
      <c r="I19" s="56">
        <v>0</v>
      </c>
      <c r="J19" s="33">
        <f t="shared" si="2"/>
        <v>0</v>
      </c>
      <c r="K19" s="22">
        <f>J19/SUM('人口動態総覧（４－２）'!F19+'人口動態総覧（４－４）'!J19)*1000</f>
        <v>0</v>
      </c>
      <c r="L19" s="33">
        <v>0</v>
      </c>
      <c r="M19" s="22">
        <f>L19/SUM('人口動態総覧（４－２）'!F19+'人口動態総覧（４－４）'!J19)*1000</f>
        <v>0</v>
      </c>
      <c r="N19" s="33">
        <v>0</v>
      </c>
      <c r="O19" s="22">
        <f>N19/SUM('人口動態総覧（４－２）'!F19+'人口動態総覧（４－４）'!J19)*1000</f>
        <v>0</v>
      </c>
      <c r="P19" s="33">
        <f t="shared" si="1"/>
        <v>0</v>
      </c>
      <c r="Q19" s="22">
        <f>P19/SUM('人口動態総覧（４－２）'!F19+'人口動態総覧（４－４）'!R19)*1000</f>
        <v>0</v>
      </c>
      <c r="R19" s="33">
        <v>0</v>
      </c>
      <c r="S19" s="77">
        <v>0</v>
      </c>
      <c r="T19" s="21">
        <v>11</v>
      </c>
      <c r="U19" s="22">
        <f>T19/'人口動態総覧（４－２）'!D19*1000</f>
        <v>4.030780505679736</v>
      </c>
      <c r="V19" s="21">
        <v>7</v>
      </c>
      <c r="W19" s="74">
        <f>V19/'人口動態総覧（４－２）'!D19*1000</f>
        <v>2.565042139978014</v>
      </c>
    </row>
    <row r="20" spans="1:23" ht="16.5" customHeight="1">
      <c r="A20" s="10">
        <v>386</v>
      </c>
      <c r="B20" s="257" t="s">
        <v>59</v>
      </c>
      <c r="C20" s="257"/>
      <c r="D20" s="191">
        <f>'人口動態総覧（４－２）'!D20:E20</f>
        <v>3999</v>
      </c>
      <c r="E20" s="192"/>
      <c r="F20" s="32">
        <f t="shared" si="0"/>
        <v>0</v>
      </c>
      <c r="G20" s="24">
        <f>F20/'人口動態総覧（４－２）'!F20*1000</f>
        <v>0</v>
      </c>
      <c r="H20" s="32">
        <v>0</v>
      </c>
      <c r="I20" s="57">
        <v>0</v>
      </c>
      <c r="J20" s="32">
        <f t="shared" si="2"/>
        <v>0</v>
      </c>
      <c r="K20" s="24">
        <f>J20/SUM('人口動態総覧（４－２）'!F20+'人口動態総覧（４－４）'!J20)*1000</f>
        <v>0</v>
      </c>
      <c r="L20" s="32">
        <v>0</v>
      </c>
      <c r="M20" s="24">
        <f>L20/SUM('人口動態総覧（４－２）'!F20+'人口動態総覧（４－４）'!J20)*1000</f>
        <v>0</v>
      </c>
      <c r="N20" s="32">
        <v>0</v>
      </c>
      <c r="O20" s="24">
        <f>N20/SUM('人口動態総覧（４－２）'!F20+'人口動態総覧（４－４）'!J20)*1000</f>
        <v>0</v>
      </c>
      <c r="P20" s="33">
        <f t="shared" si="1"/>
        <v>0</v>
      </c>
      <c r="Q20" s="24">
        <f>P20/SUM('人口動態総覧（４－２）'!F20+'人口動態総覧（４－４）'!R20)*1000</f>
        <v>0</v>
      </c>
      <c r="R20" s="32">
        <v>0</v>
      </c>
      <c r="S20" s="78">
        <v>0</v>
      </c>
      <c r="T20" s="23">
        <v>10</v>
      </c>
      <c r="U20" s="24">
        <f>T20/'人口動態総覧（４－２）'!D20*1000</f>
        <v>2.5006251562890722</v>
      </c>
      <c r="V20" s="23">
        <v>5</v>
      </c>
      <c r="W20" s="73">
        <f>V20/'人口動態総覧（４－２）'!D20*1000</f>
        <v>1.2503125781445361</v>
      </c>
    </row>
    <row r="21" spans="1:23" ht="16.5" customHeight="1">
      <c r="A21" s="8">
        <v>206</v>
      </c>
      <c r="B21" s="256" t="s">
        <v>60</v>
      </c>
      <c r="C21" s="256"/>
      <c r="D21" s="193">
        <f>'人口動態総覧（４－２）'!D21:E21</f>
        <v>63185</v>
      </c>
      <c r="E21" s="194"/>
      <c r="F21" s="31">
        <f t="shared" si="0"/>
        <v>0</v>
      </c>
      <c r="G21" s="20">
        <f>F21/'人口動態総覧（４－２）'!F21*1000</f>
        <v>0</v>
      </c>
      <c r="H21" s="33">
        <v>0</v>
      </c>
      <c r="I21" s="56">
        <v>0</v>
      </c>
      <c r="J21" s="31">
        <f t="shared" si="2"/>
        <v>13</v>
      </c>
      <c r="K21" s="20">
        <f>J21/SUM('人口動態総覧（４－２）'!F21+'人口動態総覧（４－４）'!J21)*1000</f>
        <v>23.853211009174313</v>
      </c>
      <c r="L21" s="31">
        <v>5</v>
      </c>
      <c r="M21" s="20">
        <f>L21/SUM('人口動態総覧（４－２）'!F21+'人口動態総覧（４－４）'!J21)*1000</f>
        <v>9.174311926605505</v>
      </c>
      <c r="N21" s="31">
        <v>8</v>
      </c>
      <c r="O21" s="20">
        <f>N21/SUM('人口動態総覧（４－２）'!F21+'人口動態総覧（４－４）'!J21)*1000</f>
        <v>14.678899082568808</v>
      </c>
      <c r="P21" s="31">
        <f t="shared" si="1"/>
        <v>1</v>
      </c>
      <c r="Q21" s="20">
        <f>P21/SUM('人口動態総覧（４－２）'!F21+'人口動態総覧（４－４）'!R21)*1000</f>
        <v>1.876172607879925</v>
      </c>
      <c r="R21" s="31">
        <v>1</v>
      </c>
      <c r="S21" s="76">
        <v>0</v>
      </c>
      <c r="T21" s="19">
        <v>304</v>
      </c>
      <c r="U21" s="20">
        <f>T21/'人口動態総覧（４－２）'!D21*1000</f>
        <v>4.811268497269922</v>
      </c>
      <c r="V21" s="19">
        <v>161</v>
      </c>
      <c r="W21" s="72">
        <f>V21/'人口動態総覧（４－２）'!D21*1000</f>
        <v>2.5480731186199255</v>
      </c>
    </row>
    <row r="22" spans="1:23" ht="16.5" customHeight="1">
      <c r="A22" s="9">
        <v>207</v>
      </c>
      <c r="B22" s="251" t="s">
        <v>61</v>
      </c>
      <c r="C22" s="251"/>
      <c r="D22" s="187">
        <f>'人口動態総覧（４－２）'!D22:E22</f>
        <v>42668</v>
      </c>
      <c r="E22" s="188"/>
      <c r="F22" s="33">
        <f t="shared" si="0"/>
        <v>0</v>
      </c>
      <c r="G22" s="22">
        <f>F22/'人口動態総覧（４－２）'!F22*1000</f>
        <v>0</v>
      </c>
      <c r="H22" s="33">
        <v>0</v>
      </c>
      <c r="I22" s="56">
        <v>0</v>
      </c>
      <c r="J22" s="33">
        <f t="shared" si="2"/>
        <v>21</v>
      </c>
      <c r="K22" s="22">
        <f>J22/SUM('人口動態総覧（４－２）'!F22+'人口動態総覧（４－４）'!J22)*1000</f>
        <v>36.971830985915496</v>
      </c>
      <c r="L22" s="33">
        <v>10</v>
      </c>
      <c r="M22" s="22">
        <f>L22/SUM('人口動態総覧（４－２）'!F22+'人口動態総覧（４－４）'!J22)*1000</f>
        <v>17.605633802816904</v>
      </c>
      <c r="N22" s="33">
        <v>11</v>
      </c>
      <c r="O22" s="22">
        <f>N22/SUM('人口動態総覧（４－２）'!F22+'人口動態総覧（４－４）'!J22)*1000</f>
        <v>19.36619718309859</v>
      </c>
      <c r="P22" s="33">
        <f t="shared" si="1"/>
        <v>2</v>
      </c>
      <c r="Q22" s="22">
        <f>P22/SUM('人口動態総覧（４－２）'!F22+'人口動態総覧（４－４）'!R22)*1000</f>
        <v>3.6429872495446265</v>
      </c>
      <c r="R22" s="33">
        <v>2</v>
      </c>
      <c r="S22" s="77">
        <v>0</v>
      </c>
      <c r="T22" s="21">
        <v>361</v>
      </c>
      <c r="U22" s="22">
        <f>T22/'人口動態総覧（４－２）'!D22*1000</f>
        <v>8.460673103965501</v>
      </c>
      <c r="V22" s="21">
        <v>120</v>
      </c>
      <c r="W22" s="74">
        <f>V22/'人口動態総覧（４－２）'!D22*1000</f>
        <v>2.812412112121496</v>
      </c>
    </row>
    <row r="23" spans="1:23" ht="16.5" customHeight="1">
      <c r="A23" s="9">
        <v>401</v>
      </c>
      <c r="B23" s="251" t="s">
        <v>62</v>
      </c>
      <c r="C23" s="251"/>
      <c r="D23" s="187">
        <f>'人口動態総覧（４－２）'!D23:E23</f>
        <v>15626</v>
      </c>
      <c r="E23" s="188"/>
      <c r="F23" s="33">
        <f t="shared" si="0"/>
        <v>0</v>
      </c>
      <c r="G23" s="22">
        <f>F23/'人口動態総覧（４－２）'!F23*1000</f>
        <v>0</v>
      </c>
      <c r="H23" s="33">
        <v>0</v>
      </c>
      <c r="I23" s="56">
        <v>0</v>
      </c>
      <c r="J23" s="33">
        <f t="shared" si="2"/>
        <v>2</v>
      </c>
      <c r="K23" s="22">
        <f>J23/SUM('人口動態総覧（４－２）'!F23+'人口動態総覧（４－４）'!J23)*1000</f>
        <v>18.18181818181818</v>
      </c>
      <c r="L23" s="33">
        <v>0</v>
      </c>
      <c r="M23" s="22">
        <f>L23/SUM('人口動態総覧（４－２）'!F23+'人口動態総覧（４－４）'!J23)*1000</f>
        <v>0</v>
      </c>
      <c r="N23" s="33">
        <v>2</v>
      </c>
      <c r="O23" s="22">
        <f>N23/SUM('人口動態総覧（４－２）'!F23+'人口動態総覧（４－４）'!J23)*1000</f>
        <v>18.18181818181818</v>
      </c>
      <c r="P23" s="33">
        <f t="shared" si="1"/>
        <v>0</v>
      </c>
      <c r="Q23" s="22">
        <f>P23/SUM('人口動態総覧（４－２）'!F23+'人口動態総覧（４－４）'!R23)*1000</f>
        <v>0</v>
      </c>
      <c r="R23" s="33">
        <v>0</v>
      </c>
      <c r="S23" s="77">
        <v>0</v>
      </c>
      <c r="T23" s="21">
        <v>75</v>
      </c>
      <c r="U23" s="22">
        <f>T23/'人口動態総覧（４－２）'!D23*1000</f>
        <v>4.799692819659542</v>
      </c>
      <c r="V23" s="21">
        <v>36</v>
      </c>
      <c r="W23" s="74">
        <f>V23/'人口動態総覧（４－２）'!D23*1000</f>
        <v>2.3038525534365797</v>
      </c>
    </row>
    <row r="24" spans="1:23" ht="16.5" customHeight="1">
      <c r="A24" s="9">
        <v>402</v>
      </c>
      <c r="B24" s="251" t="s">
        <v>63</v>
      </c>
      <c r="C24" s="251"/>
      <c r="D24" s="187">
        <f>'人口動態総覧（４－２）'!D24:E24</f>
        <v>10147</v>
      </c>
      <c r="E24" s="188"/>
      <c r="F24" s="33">
        <f t="shared" si="0"/>
        <v>0</v>
      </c>
      <c r="G24" s="22">
        <f>F24/'人口動態総覧（４－２）'!F24*1000</f>
        <v>0</v>
      </c>
      <c r="H24" s="33">
        <v>0</v>
      </c>
      <c r="I24" s="56">
        <v>0</v>
      </c>
      <c r="J24" s="33">
        <f t="shared" si="2"/>
        <v>1</v>
      </c>
      <c r="K24" s="22">
        <f>J24/SUM('人口動態総覧（４－２）'!F24+'人口動態総覧（４－４）'!J24)*1000</f>
        <v>15.873015873015872</v>
      </c>
      <c r="L24" s="33">
        <v>0</v>
      </c>
      <c r="M24" s="22">
        <f>L24/SUM('人口動態総覧（４－２）'!F24+'人口動態総覧（４－４）'!J24)*1000</f>
        <v>0</v>
      </c>
      <c r="N24" s="33">
        <v>1</v>
      </c>
      <c r="O24" s="22">
        <f>N24/SUM('人口動態総覧（４－２）'!F24+'人口動態総覧（４－４）'!J24)*1000</f>
        <v>15.873015873015872</v>
      </c>
      <c r="P24" s="33">
        <f t="shared" si="1"/>
        <v>0</v>
      </c>
      <c r="Q24" s="22">
        <f>P24/SUM('人口動態総覧（４－２）'!F24+'人口動態総覧（４－４）'!R24)*1000</f>
        <v>0</v>
      </c>
      <c r="R24" s="33">
        <v>0</v>
      </c>
      <c r="S24" s="77">
        <v>0</v>
      </c>
      <c r="T24" s="21">
        <v>35</v>
      </c>
      <c r="U24" s="22">
        <f>T24/'人口動態総覧（４－２）'!D24*1000</f>
        <v>3.449295358233961</v>
      </c>
      <c r="V24" s="21">
        <v>19</v>
      </c>
      <c r="W24" s="74">
        <f>V24/'人口動態総覧（４－２）'!D24*1000</f>
        <v>1.8724746230412932</v>
      </c>
    </row>
    <row r="25" spans="1:23" ht="16.5" customHeight="1">
      <c r="A25" s="9">
        <v>404</v>
      </c>
      <c r="B25" s="251" t="s">
        <v>64</v>
      </c>
      <c r="C25" s="251"/>
      <c r="D25" s="187">
        <f>'人口動態総覧（４－２）'!D25:E25</f>
        <v>5828</v>
      </c>
      <c r="E25" s="188"/>
      <c r="F25" s="33">
        <f t="shared" si="0"/>
        <v>0</v>
      </c>
      <c r="G25" s="22">
        <f>F25/'人口動態総覧（４－２）'!F25*1000</f>
        <v>0</v>
      </c>
      <c r="H25" s="33">
        <v>0</v>
      </c>
      <c r="I25" s="56">
        <v>0</v>
      </c>
      <c r="J25" s="33">
        <f t="shared" si="2"/>
        <v>0</v>
      </c>
      <c r="K25" s="22">
        <f>J25/SUM('人口動態総覧（４－２）'!F25+'人口動態総覧（４－４）'!J25)*1000</f>
        <v>0</v>
      </c>
      <c r="L25" s="33">
        <v>0</v>
      </c>
      <c r="M25" s="22">
        <f>L25/SUM('人口動態総覧（４－２）'!F25+'人口動態総覧（４－４）'!J25)*1000</f>
        <v>0</v>
      </c>
      <c r="N25" s="33">
        <v>0</v>
      </c>
      <c r="O25" s="22">
        <f>N25/SUM('人口動態総覧（４－２）'!F25+'人口動態総覧（４－４）'!J25)*1000</f>
        <v>0</v>
      </c>
      <c r="P25" s="33">
        <f t="shared" si="1"/>
        <v>0</v>
      </c>
      <c r="Q25" s="22">
        <f>P25/SUM('人口動態総覧（４－２）'!F25+'人口動態総覧（４－４）'!R25)*1000</f>
        <v>0</v>
      </c>
      <c r="R25" s="33">
        <v>0</v>
      </c>
      <c r="S25" s="77">
        <v>0</v>
      </c>
      <c r="T25" s="21">
        <v>10</v>
      </c>
      <c r="U25" s="22">
        <f>T25/'人口動態総覧（４－２）'!D25*1000</f>
        <v>1.7158544955387784</v>
      </c>
      <c r="V25" s="21">
        <v>12</v>
      </c>
      <c r="W25" s="74">
        <f>V25/'人口動態総覧（４－２）'!D25*1000</f>
        <v>2.0590253946465342</v>
      </c>
    </row>
    <row r="26" spans="1:23" ht="16.5" customHeight="1">
      <c r="A26" s="9">
        <v>405</v>
      </c>
      <c r="B26" s="251" t="s">
        <v>65</v>
      </c>
      <c r="C26" s="251"/>
      <c r="D26" s="187">
        <f>'人口動態総覧（４－２）'!D26:E26</f>
        <v>10431</v>
      </c>
      <c r="E26" s="188"/>
      <c r="F26" s="33">
        <f t="shared" si="0"/>
        <v>0</v>
      </c>
      <c r="G26" s="22">
        <f>F26/'人口動態総覧（４－２）'!F26*1000</f>
        <v>0</v>
      </c>
      <c r="H26" s="33">
        <v>0</v>
      </c>
      <c r="I26" s="56">
        <v>0</v>
      </c>
      <c r="J26" s="33">
        <f t="shared" si="2"/>
        <v>2</v>
      </c>
      <c r="K26" s="22">
        <f>J26/SUM('人口動態総覧（４－２）'!F26+'人口動態総覧（４－４）'!J26)*1000</f>
        <v>24.390243902439025</v>
      </c>
      <c r="L26" s="33">
        <v>0</v>
      </c>
      <c r="M26" s="22">
        <f>L26/SUM('人口動態総覧（４－２）'!F26+'人口動態総覧（４－４）'!J26)*1000</f>
        <v>0</v>
      </c>
      <c r="N26" s="33">
        <v>2</v>
      </c>
      <c r="O26" s="22">
        <f>N26/SUM('人口動態総覧（４－２）'!F26+'人口動態総覧（４－４）'!J26)*1000</f>
        <v>24.390243902439025</v>
      </c>
      <c r="P26" s="33">
        <f t="shared" si="1"/>
        <v>0</v>
      </c>
      <c r="Q26" s="22">
        <f>P26/SUM('人口動態総覧（４－２）'!F26+'人口動態総覧（４－４）'!R26)*1000</f>
        <v>0</v>
      </c>
      <c r="R26" s="33">
        <v>0</v>
      </c>
      <c r="S26" s="77">
        <v>0</v>
      </c>
      <c r="T26" s="21">
        <v>38</v>
      </c>
      <c r="U26" s="22">
        <f>T26/'人口動態総覧（４－２）'!D26*1000</f>
        <v>3.6429872495446265</v>
      </c>
      <c r="V26" s="21">
        <v>27</v>
      </c>
      <c r="W26" s="74">
        <f>V26/'人口動態総覧（４－２）'!D26*1000</f>
        <v>2.588438308886971</v>
      </c>
    </row>
    <row r="27" spans="1:23" ht="16.5" customHeight="1">
      <c r="A27" s="9">
        <v>406</v>
      </c>
      <c r="B27" s="251" t="s">
        <v>66</v>
      </c>
      <c r="C27" s="251"/>
      <c r="D27" s="187">
        <f>'人口動態総覧（４－２）'!D27:E27</f>
        <v>5300</v>
      </c>
      <c r="E27" s="188"/>
      <c r="F27" s="33">
        <f t="shared" si="0"/>
        <v>0</v>
      </c>
      <c r="G27" s="22">
        <f>F27/'人口動態総覧（４－２）'!F27*1000</f>
        <v>0</v>
      </c>
      <c r="H27" s="33">
        <v>0</v>
      </c>
      <c r="I27" s="56">
        <v>0</v>
      </c>
      <c r="J27" s="33">
        <f t="shared" si="2"/>
        <v>1</v>
      </c>
      <c r="K27" s="22">
        <f>J27/SUM('人口動態総覧（４－２）'!F27+'人口動態総覧（４－４）'!J27)*1000</f>
        <v>37.03703703703704</v>
      </c>
      <c r="L27" s="33">
        <v>0</v>
      </c>
      <c r="M27" s="22">
        <f>L27/SUM('人口動態総覧（４－２）'!F27+'人口動態総覧（４－４）'!J27)*1000</f>
        <v>0</v>
      </c>
      <c r="N27" s="33">
        <v>1</v>
      </c>
      <c r="O27" s="22">
        <f>N27/SUM('人口動態総覧（４－２）'!F27+'人口動態総覧（４－４）'!J27)*1000</f>
        <v>37.03703703703704</v>
      </c>
      <c r="P27" s="33">
        <f t="shared" si="1"/>
        <v>0</v>
      </c>
      <c r="Q27" s="22">
        <f>P27/SUM('人口動態総覧（４－２）'!F27+'人口動態総覧（４－４）'!R27)*1000</f>
        <v>0</v>
      </c>
      <c r="R27" s="33">
        <v>0</v>
      </c>
      <c r="S27" s="77">
        <v>0</v>
      </c>
      <c r="T27" s="21">
        <v>16</v>
      </c>
      <c r="U27" s="22">
        <f>T27/'人口動態総覧（４－２）'!D27*1000</f>
        <v>3.0188679245283017</v>
      </c>
      <c r="V27" s="21">
        <v>16</v>
      </c>
      <c r="W27" s="74">
        <f>V27/'人口動態総覧（４－２）'!D27*1000</f>
        <v>3.0188679245283017</v>
      </c>
    </row>
    <row r="28" spans="1:23" ht="16.5" customHeight="1">
      <c r="A28" s="9">
        <v>407</v>
      </c>
      <c r="B28" s="251" t="s">
        <v>67</v>
      </c>
      <c r="C28" s="251"/>
      <c r="D28" s="187">
        <f>'人口動態総覧（４－２）'!D28:E28</f>
        <v>9812</v>
      </c>
      <c r="E28" s="188"/>
      <c r="F28" s="33">
        <f t="shared" si="0"/>
        <v>0</v>
      </c>
      <c r="G28" s="22">
        <f>F28/'人口動態総覧（４－２）'!F28*1000</f>
        <v>0</v>
      </c>
      <c r="H28" s="33">
        <v>0</v>
      </c>
      <c r="I28" s="56">
        <v>0</v>
      </c>
      <c r="J28" s="33">
        <f t="shared" si="2"/>
        <v>2</v>
      </c>
      <c r="K28" s="22">
        <f>J28/SUM('人口動態総覧（４－２）'!F28+'人口動態総覧（４－４）'!J28)*1000</f>
        <v>22.22222222222222</v>
      </c>
      <c r="L28" s="33">
        <v>1</v>
      </c>
      <c r="M28" s="22">
        <f>L28/SUM('人口動態総覧（４－２）'!F28+'人口動態総覧（４－４）'!J28)*1000</f>
        <v>11.11111111111111</v>
      </c>
      <c r="N28" s="33">
        <v>1</v>
      </c>
      <c r="O28" s="22">
        <f>N28/SUM('人口動態総覧（４－２）'!F28+'人口動態総覧（４－４）'!J28)*1000</f>
        <v>11.11111111111111</v>
      </c>
      <c r="P28" s="33">
        <f t="shared" si="1"/>
        <v>1</v>
      </c>
      <c r="Q28" s="22">
        <f>P28/SUM('人口動態総覧（４－２）'!F28+'人口動態総覧（４－４）'!R28)*1000</f>
        <v>11.235955056179774</v>
      </c>
      <c r="R28" s="33">
        <v>1</v>
      </c>
      <c r="S28" s="77">
        <v>0</v>
      </c>
      <c r="T28" s="21">
        <v>40</v>
      </c>
      <c r="U28" s="22">
        <f>T28/'人口動態総覧（４－２）'!D28*1000</f>
        <v>4.076640847941296</v>
      </c>
      <c r="V28" s="21">
        <v>20</v>
      </c>
      <c r="W28" s="74">
        <f>V28/'人口動態総覧（４－２）'!D28*1000</f>
        <v>2.038320423970648</v>
      </c>
    </row>
    <row r="29" spans="1:23" ht="16.5" customHeight="1">
      <c r="A29" s="9">
        <v>408</v>
      </c>
      <c r="B29" s="251" t="s">
        <v>68</v>
      </c>
      <c r="C29" s="251"/>
      <c r="D29" s="187">
        <f>'人口動態総覧（４－２）'!D29:E29</f>
        <v>10294</v>
      </c>
      <c r="E29" s="188"/>
      <c r="F29" s="33">
        <f t="shared" si="0"/>
        <v>0</v>
      </c>
      <c r="G29" s="22">
        <f>F29/'人口動態総覧（４－２）'!F29*1000</f>
        <v>0</v>
      </c>
      <c r="H29" s="33">
        <v>0</v>
      </c>
      <c r="I29" s="56">
        <v>0</v>
      </c>
      <c r="J29" s="33">
        <f t="shared" si="2"/>
        <v>7</v>
      </c>
      <c r="K29" s="22">
        <f>J29/SUM('人口動態総覧（４－２）'!F29+'人口動態総覧（４－４）'!J29)*1000</f>
        <v>84.33734939759036</v>
      </c>
      <c r="L29" s="33">
        <v>3</v>
      </c>
      <c r="M29" s="22">
        <f>L29/SUM('人口動態総覧（４－２）'!F29+'人口動態総覧（４－４）'!J29)*1000</f>
        <v>36.144578313253014</v>
      </c>
      <c r="N29" s="33">
        <v>4</v>
      </c>
      <c r="O29" s="22">
        <f>N29/SUM('人口動態総覧（４－２）'!F29+'人口動態総覧（４－４）'!J29)*1000</f>
        <v>48.19277108433735</v>
      </c>
      <c r="P29" s="33">
        <f t="shared" si="1"/>
        <v>1</v>
      </c>
      <c r="Q29" s="22">
        <f>P29/SUM('人口動態総覧（４－２）'!F29+'人口動態総覧（４－４）'!R29)*1000</f>
        <v>12.987012987012989</v>
      </c>
      <c r="R29" s="33">
        <v>1</v>
      </c>
      <c r="S29" s="77">
        <v>0</v>
      </c>
      <c r="T29" s="21">
        <v>32</v>
      </c>
      <c r="U29" s="22">
        <f>T29/'人口動態総覧（４－２）'!D29*1000</f>
        <v>3.1086069555080633</v>
      </c>
      <c r="V29" s="21">
        <v>25</v>
      </c>
      <c r="W29" s="74">
        <f>V29/'人口動態総覧（４－２）'!D29*1000</f>
        <v>2.4285991839906744</v>
      </c>
    </row>
    <row r="30" spans="1:23" ht="16.5" customHeight="1">
      <c r="A30" s="9">
        <v>409</v>
      </c>
      <c r="B30" s="251" t="s">
        <v>69</v>
      </c>
      <c r="C30" s="251"/>
      <c r="D30" s="187">
        <f>'人口動態総覧（４－２）'!D30:E30</f>
        <v>8389</v>
      </c>
      <c r="E30" s="188"/>
      <c r="F30" s="33">
        <f t="shared" si="0"/>
        <v>0</v>
      </c>
      <c r="G30" s="22">
        <f>F30/'人口動態総覧（４－２）'!F30*1000</f>
        <v>0</v>
      </c>
      <c r="H30" s="33">
        <v>0</v>
      </c>
      <c r="I30" s="56">
        <v>0</v>
      </c>
      <c r="J30" s="33">
        <f t="shared" si="2"/>
        <v>3</v>
      </c>
      <c r="K30" s="22">
        <f>J30/SUM('人口動態総覧（４－２）'!F30+'人口動態総覧（４－４）'!J30)*1000</f>
        <v>53.57142857142857</v>
      </c>
      <c r="L30" s="33">
        <v>1</v>
      </c>
      <c r="M30" s="22">
        <f>L30/SUM('人口動態総覧（４－２）'!F30+'人口動態総覧（４－４）'!J30)*1000</f>
        <v>17.857142857142858</v>
      </c>
      <c r="N30" s="33">
        <v>2</v>
      </c>
      <c r="O30" s="22">
        <f>N30/SUM('人口動態総覧（４－２）'!F30+'人口動態総覧（４－４）'!J30)*1000</f>
        <v>35.714285714285715</v>
      </c>
      <c r="P30" s="33">
        <f t="shared" si="1"/>
        <v>0</v>
      </c>
      <c r="Q30" s="22">
        <f>P30/SUM('人口動態総覧（４－２）'!F30+'人口動態総覧（４－４）'!R30)*1000</f>
        <v>0</v>
      </c>
      <c r="R30" s="33">
        <v>0</v>
      </c>
      <c r="S30" s="77">
        <v>0</v>
      </c>
      <c r="T30" s="21">
        <v>32</v>
      </c>
      <c r="U30" s="22">
        <f>T30/'人口動態総覧（４－２）'!D30*1000</f>
        <v>3.8145190129932054</v>
      </c>
      <c r="V30" s="21">
        <v>11</v>
      </c>
      <c r="W30" s="74">
        <f>V30/'人口動態総覧（４－２）'!D30*1000</f>
        <v>1.3112409107164145</v>
      </c>
    </row>
    <row r="31" spans="1:23" ht="16.5" customHeight="1">
      <c r="A31" s="10">
        <v>411</v>
      </c>
      <c r="B31" s="257" t="s">
        <v>70</v>
      </c>
      <c r="C31" s="257"/>
      <c r="D31" s="191">
        <f>'人口動態総覧（４－２）'!D31:E31</f>
        <v>12119</v>
      </c>
      <c r="E31" s="192"/>
      <c r="F31" s="32">
        <f t="shared" si="0"/>
        <v>0</v>
      </c>
      <c r="G31" s="24">
        <f>F31/'人口動態総覧（４－２）'!F31*1000</f>
        <v>0</v>
      </c>
      <c r="H31" s="33">
        <v>0</v>
      </c>
      <c r="I31" s="56">
        <v>0</v>
      </c>
      <c r="J31" s="32">
        <f t="shared" si="2"/>
        <v>4</v>
      </c>
      <c r="K31" s="24">
        <f>J31/SUM('人口動態総覧（４－２）'!F31+'人口動態総覧（４－４）'!J31)*1000</f>
        <v>29.41176470588235</v>
      </c>
      <c r="L31" s="32">
        <v>1</v>
      </c>
      <c r="M31" s="24">
        <f>L31/SUM('人口動態総覧（４－２）'!F31+'人口動態総覧（４－４）'!J31)*1000</f>
        <v>7.352941176470588</v>
      </c>
      <c r="N31" s="32">
        <v>3</v>
      </c>
      <c r="O31" s="24">
        <f>N31/SUM('人口動態総覧（４－２）'!F31+'人口動態総覧（４－４）'!J31)*1000</f>
        <v>22.058823529411764</v>
      </c>
      <c r="P31" s="32">
        <f t="shared" si="1"/>
        <v>0</v>
      </c>
      <c r="Q31" s="24">
        <f>P31/SUM('人口動態総覧（４－２）'!F31+'人口動態総覧（４－４）'!R31)*1000</f>
        <v>0</v>
      </c>
      <c r="R31" s="32">
        <v>0</v>
      </c>
      <c r="S31" s="78">
        <v>0</v>
      </c>
      <c r="T31" s="23">
        <v>96</v>
      </c>
      <c r="U31" s="24">
        <f>T31/'人口動態総覧（４－２）'!D31*1000</f>
        <v>7.921445663833651</v>
      </c>
      <c r="V31" s="23">
        <v>31</v>
      </c>
      <c r="W31" s="73">
        <f>V31/'人口動態総覧（４－２）'!D31*1000</f>
        <v>2.5579668289462827</v>
      </c>
    </row>
    <row r="32" spans="1:23" ht="16.5" customHeight="1">
      <c r="A32" s="8">
        <v>208</v>
      </c>
      <c r="B32" s="256" t="s">
        <v>71</v>
      </c>
      <c r="C32" s="256"/>
      <c r="D32" s="193">
        <f>'人口動態総覧（４－２）'!D32:E32</f>
        <v>49052</v>
      </c>
      <c r="E32" s="194"/>
      <c r="F32" s="31">
        <f t="shared" si="0"/>
        <v>2</v>
      </c>
      <c r="G32" s="20">
        <f>F32/'人口動態総覧（４－２）'!F32*1000</f>
        <v>4.282655246252677</v>
      </c>
      <c r="H32" s="31">
        <v>1</v>
      </c>
      <c r="I32" s="55">
        <v>1</v>
      </c>
      <c r="J32" s="31">
        <f t="shared" si="2"/>
        <v>17</v>
      </c>
      <c r="K32" s="20">
        <f>J32/SUM('人口動態総覧（４－２）'!F32+'人口動態総覧（４－４）'!J32)*1000</f>
        <v>35.12396694214876</v>
      </c>
      <c r="L32" s="31">
        <v>7</v>
      </c>
      <c r="M32" s="20">
        <f>L32/SUM('人口動態総覧（４－２）'!F32+'人口動態総覧（４－４）'!J32)*1000</f>
        <v>14.462809917355372</v>
      </c>
      <c r="N32" s="31">
        <v>10</v>
      </c>
      <c r="O32" s="20">
        <f>N32/SUM('人口動態総覧（４－２）'!F32+'人口動態総覧（４－４）'!J32)*1000</f>
        <v>20.66115702479339</v>
      </c>
      <c r="P32" s="33">
        <f t="shared" si="1"/>
        <v>4</v>
      </c>
      <c r="Q32" s="20">
        <f>P32/SUM('人口動態総覧（４－２）'!F32+'人口動態総覧（４－４）'!R32)*1000</f>
        <v>8.51063829787234</v>
      </c>
      <c r="R32" s="31">
        <v>3</v>
      </c>
      <c r="S32" s="76">
        <v>1</v>
      </c>
      <c r="T32" s="19">
        <v>270</v>
      </c>
      <c r="U32" s="20">
        <f>T32/'人口動態総覧（４－２）'!D32*1000</f>
        <v>5.504362717116529</v>
      </c>
      <c r="V32" s="19">
        <v>166</v>
      </c>
      <c r="W32" s="72">
        <f>V32/'人口動態総覧（４－２）'!D32*1000</f>
        <v>3.38416374459757</v>
      </c>
    </row>
    <row r="33" spans="1:23" ht="16.5" customHeight="1">
      <c r="A33" s="9">
        <v>421</v>
      </c>
      <c r="B33" s="251" t="s">
        <v>72</v>
      </c>
      <c r="C33" s="251"/>
      <c r="D33" s="187">
        <f>'人口動態総覧（４－２）'!D33:E33</f>
        <v>5341</v>
      </c>
      <c r="E33" s="188"/>
      <c r="F33" s="33">
        <f t="shared" si="0"/>
        <v>1</v>
      </c>
      <c r="G33" s="22">
        <f>F33/'人口動態総覧（４－２）'!F33*1000</f>
        <v>28.57142857142857</v>
      </c>
      <c r="H33" s="33">
        <v>0</v>
      </c>
      <c r="I33" s="56">
        <v>1</v>
      </c>
      <c r="J33" s="33">
        <f t="shared" si="2"/>
        <v>2</v>
      </c>
      <c r="K33" s="22">
        <f>J33/SUM('人口動態総覧（４－２）'!F33+'人口動態総覧（４－４）'!J33)*1000</f>
        <v>54.054054054054056</v>
      </c>
      <c r="L33" s="33">
        <v>0</v>
      </c>
      <c r="M33" s="22">
        <f>L33/SUM('人口動態総覧（４－２）'!F33+'人口動態総覧（４－４）'!J33)*1000</f>
        <v>0</v>
      </c>
      <c r="N33" s="33">
        <v>2</v>
      </c>
      <c r="O33" s="22">
        <f>N33/SUM('人口動態総覧（４－２）'!F33+'人口動態総覧（４－４）'!J33)*1000</f>
        <v>54.054054054054056</v>
      </c>
      <c r="P33" s="33">
        <f t="shared" si="1"/>
        <v>1</v>
      </c>
      <c r="Q33" s="22">
        <f>P33/SUM('人口動態総覧（４－２）'!F33+'人口動態総覧（４－４）'!R33)*1000</f>
        <v>28.57142857142857</v>
      </c>
      <c r="R33" s="33">
        <v>0</v>
      </c>
      <c r="S33" s="77">
        <v>1</v>
      </c>
      <c r="T33" s="21">
        <v>17</v>
      </c>
      <c r="U33" s="22">
        <f>T33/'人口動態総覧（４－２）'!D33*1000</f>
        <v>3.182924545965175</v>
      </c>
      <c r="V33" s="21">
        <v>10</v>
      </c>
      <c r="W33" s="74">
        <f>V33/'人口動態総覧（４－２）'!D33*1000</f>
        <v>1.872308556450103</v>
      </c>
    </row>
    <row r="34" spans="1:23" ht="16.5" customHeight="1">
      <c r="A34" s="9">
        <v>422</v>
      </c>
      <c r="B34" s="251" t="s">
        <v>73</v>
      </c>
      <c r="C34" s="251"/>
      <c r="D34" s="187">
        <f>'人口動態総覧（４－２）'!D34:E34</f>
        <v>8729</v>
      </c>
      <c r="E34" s="188"/>
      <c r="F34" s="33">
        <f t="shared" si="0"/>
        <v>0</v>
      </c>
      <c r="G34" s="22">
        <f>F34/'人口動態総覧（４－２）'!F34*1000</f>
        <v>0</v>
      </c>
      <c r="H34" s="33">
        <v>0</v>
      </c>
      <c r="I34" s="56">
        <v>0</v>
      </c>
      <c r="J34" s="33">
        <f t="shared" si="2"/>
        <v>0</v>
      </c>
      <c r="K34" s="22">
        <f>J34/SUM('人口動態総覧（４－２）'!F34+'人口動態総覧（４－４）'!J34)*1000</f>
        <v>0</v>
      </c>
      <c r="L34" s="33">
        <v>0</v>
      </c>
      <c r="M34" s="22">
        <f>L34/SUM('人口動態総覧（４－２）'!F34+'人口動態総覧（４－４）'!J34)*1000</f>
        <v>0</v>
      </c>
      <c r="N34" s="33">
        <v>0</v>
      </c>
      <c r="O34" s="22">
        <f>N34/SUM('人口動態総覧（４－２）'!F34+'人口動態総覧（４－４）'!J34)*1000</f>
        <v>0</v>
      </c>
      <c r="P34" s="33">
        <f t="shared" si="1"/>
        <v>0</v>
      </c>
      <c r="Q34" s="22">
        <f>P34/SUM('人口動態総覧（４－２）'!F34+'人口動態総覧（４－４）'!R34)*1000</f>
        <v>0</v>
      </c>
      <c r="R34" s="33">
        <v>0</v>
      </c>
      <c r="S34" s="77">
        <v>0</v>
      </c>
      <c r="T34" s="21">
        <v>47</v>
      </c>
      <c r="U34" s="22">
        <f>T34/'人口動態総覧（４－２）'!D34*1000</f>
        <v>5.384351013861839</v>
      </c>
      <c r="V34" s="21">
        <v>23</v>
      </c>
      <c r="W34" s="74">
        <f>V34/'人口動態総覧（４－２）'!D34*1000</f>
        <v>2.6348951769962197</v>
      </c>
    </row>
    <row r="35" spans="1:23" ht="16.5" customHeight="1">
      <c r="A35" s="9">
        <v>423</v>
      </c>
      <c r="B35" s="251" t="s">
        <v>74</v>
      </c>
      <c r="C35" s="251"/>
      <c r="D35" s="187">
        <f>'人口動態総覧（４－２）'!D35:E35</f>
        <v>6127</v>
      </c>
      <c r="E35" s="188"/>
      <c r="F35" s="33">
        <f t="shared" si="0"/>
        <v>0</v>
      </c>
      <c r="G35" s="22">
        <f>F35/'人口動態総覧（４－２）'!F35*1000</f>
        <v>0</v>
      </c>
      <c r="H35" s="33">
        <v>0</v>
      </c>
      <c r="I35" s="56">
        <v>0</v>
      </c>
      <c r="J35" s="33">
        <f t="shared" si="2"/>
        <v>4</v>
      </c>
      <c r="K35" s="22">
        <f>J35/SUM('人口動態総覧（４－２）'!F35+'人口動態総覧（４－４）'!J35)*1000</f>
        <v>78.43137254901961</v>
      </c>
      <c r="L35" s="33">
        <v>3</v>
      </c>
      <c r="M35" s="22">
        <f>L35/SUM('人口動態総覧（４－２）'!F35+'人口動態総覧（４－４）'!J35)*1000</f>
        <v>58.8235294117647</v>
      </c>
      <c r="N35" s="33">
        <v>1</v>
      </c>
      <c r="O35" s="22">
        <f>N35/SUM('人口動態総覧（４－２）'!F35+'人口動態総覧（４－４）'!J35)*1000</f>
        <v>19.607843137254903</v>
      </c>
      <c r="P35" s="33">
        <f t="shared" si="1"/>
        <v>1</v>
      </c>
      <c r="Q35" s="22">
        <f>P35/SUM('人口動態総覧（４－２）'!F35+'人口動態総覧（４－４）'!R35)*1000</f>
        <v>20.833333333333332</v>
      </c>
      <c r="R35" s="33">
        <v>1</v>
      </c>
      <c r="S35" s="77">
        <v>0</v>
      </c>
      <c r="T35" s="21">
        <v>28</v>
      </c>
      <c r="U35" s="22">
        <f>T35/'人口動態総覧（４－２）'!D35*1000</f>
        <v>4.569936347315162</v>
      </c>
      <c r="V35" s="21">
        <v>11</v>
      </c>
      <c r="W35" s="74">
        <f>V35/'人口動態総覧（４－２）'!D35*1000</f>
        <v>1.7953321364452424</v>
      </c>
    </row>
    <row r="36" spans="1:23" ht="16.5" customHeight="1">
      <c r="A36" s="9">
        <v>424</v>
      </c>
      <c r="B36" s="251" t="s">
        <v>75</v>
      </c>
      <c r="C36" s="251"/>
      <c r="D36" s="187">
        <f>'人口動態総覧（４－２）'!D36:E36</f>
        <v>7747</v>
      </c>
      <c r="E36" s="188"/>
      <c r="F36" s="33">
        <f t="shared" si="0"/>
        <v>0</v>
      </c>
      <c r="G36" s="22">
        <f>F36/'人口動態総覧（４－２）'!F36*1000</f>
        <v>0</v>
      </c>
      <c r="H36" s="33">
        <v>0</v>
      </c>
      <c r="I36" s="56">
        <v>0</v>
      </c>
      <c r="J36" s="33">
        <f t="shared" si="2"/>
        <v>2</v>
      </c>
      <c r="K36" s="22">
        <f>J36/SUM('人口動態総覧（４－２）'!F36+'人口動態総覧（４－４）'!J36)*1000</f>
        <v>40</v>
      </c>
      <c r="L36" s="33">
        <v>2</v>
      </c>
      <c r="M36" s="22">
        <f>L36/SUM('人口動態総覧（４－２）'!F36+'人口動態総覧（４－４）'!J36)*1000</f>
        <v>40</v>
      </c>
      <c r="N36" s="33">
        <v>0</v>
      </c>
      <c r="O36" s="22">
        <f>N36/SUM('人口動態総覧（４－２）'!F36+'人口動態総覧（４－４）'!J36)*1000</f>
        <v>0</v>
      </c>
      <c r="P36" s="33">
        <f t="shared" si="1"/>
        <v>1</v>
      </c>
      <c r="Q36" s="22">
        <f>P36/SUM('人口動態総覧（４－２）'!F36+'人口動態総覧（４－４）'!R36)*1000</f>
        <v>20.408163265306122</v>
      </c>
      <c r="R36" s="33">
        <v>1</v>
      </c>
      <c r="S36" s="77">
        <v>0</v>
      </c>
      <c r="T36" s="21">
        <v>57</v>
      </c>
      <c r="U36" s="22">
        <f>T36/'人口動態総覧（４－２）'!D36*1000</f>
        <v>7.357686846521234</v>
      </c>
      <c r="V36" s="21">
        <v>17</v>
      </c>
      <c r="W36" s="74">
        <f>V36/'人口動態総覧（４－２）'!D36*1000</f>
        <v>2.1943978314186134</v>
      </c>
    </row>
    <row r="37" spans="1:23" ht="16.5" customHeight="1">
      <c r="A37" s="9">
        <v>425</v>
      </c>
      <c r="B37" s="251" t="s">
        <v>76</v>
      </c>
      <c r="C37" s="251"/>
      <c r="D37" s="187">
        <f>'人口動態総覧（４－２）'!D37:E37</f>
        <v>2630</v>
      </c>
      <c r="E37" s="188"/>
      <c r="F37" s="33">
        <f t="shared" si="0"/>
        <v>0</v>
      </c>
      <c r="G37" s="22">
        <f>F37/'人口動態総覧（４－２）'!F37*1000</f>
        <v>0</v>
      </c>
      <c r="H37" s="33">
        <v>0</v>
      </c>
      <c r="I37" s="56">
        <v>0</v>
      </c>
      <c r="J37" s="33">
        <f t="shared" si="2"/>
        <v>0</v>
      </c>
      <c r="K37" s="22">
        <f>J37/SUM('人口動態総覧（４－２）'!F37+'人口動態総覧（４－４）'!J37)*1000</f>
        <v>0</v>
      </c>
      <c r="L37" s="33">
        <v>0</v>
      </c>
      <c r="M37" s="22">
        <f>L37/SUM('人口動態総覧（４－２）'!F37+'人口動態総覧（４－４）'!J37)*1000</f>
        <v>0</v>
      </c>
      <c r="N37" s="33">
        <v>0</v>
      </c>
      <c r="O37" s="22">
        <f>N37/SUM('人口動態総覧（４－２）'!F37+'人口動態総覧（４－４）'!J37)*1000</f>
        <v>0</v>
      </c>
      <c r="P37" s="33">
        <f t="shared" si="1"/>
        <v>0</v>
      </c>
      <c r="Q37" s="22">
        <f>P37/SUM('人口動態総覧（４－２）'!F37+'人口動態総覧（４－４）'!R37)*1000</f>
        <v>0</v>
      </c>
      <c r="R37" s="33">
        <v>0</v>
      </c>
      <c r="S37" s="77">
        <v>0</v>
      </c>
      <c r="T37" s="21">
        <v>10</v>
      </c>
      <c r="U37" s="22">
        <f>T37/'人口動態総覧（４－２）'!D37*1000</f>
        <v>3.802281368821293</v>
      </c>
      <c r="V37" s="21">
        <v>5</v>
      </c>
      <c r="W37" s="74">
        <f>V37/'人口動態総覧（４－２）'!D37*1000</f>
        <v>1.9011406844106464</v>
      </c>
    </row>
    <row r="38" spans="1:23" ht="16.5" customHeight="1">
      <c r="A38" s="9">
        <v>426</v>
      </c>
      <c r="B38" s="251" t="s">
        <v>77</v>
      </c>
      <c r="C38" s="251"/>
      <c r="D38" s="187">
        <f>'人口動態総覧（４－２）'!D38:E38</f>
        <v>2832</v>
      </c>
      <c r="E38" s="188"/>
      <c r="F38" s="33">
        <f t="shared" si="0"/>
        <v>0</v>
      </c>
      <c r="G38" s="22">
        <f>F38/'人口動態総覧（４－２）'!F38*1000</f>
        <v>0</v>
      </c>
      <c r="H38" s="33">
        <v>0</v>
      </c>
      <c r="I38" s="56">
        <v>0</v>
      </c>
      <c r="J38" s="33">
        <f t="shared" si="2"/>
        <v>3</v>
      </c>
      <c r="K38" s="22">
        <f>J38/SUM('人口動態総覧（４－２）'!F38+'人口動態総覧（４－４）'!J38)*1000</f>
        <v>125</v>
      </c>
      <c r="L38" s="33">
        <v>3</v>
      </c>
      <c r="M38" s="22">
        <f>L38/SUM('人口動態総覧（４－２）'!F38+'人口動態総覧（４－４）'!J38)*1000</f>
        <v>125</v>
      </c>
      <c r="N38" s="33">
        <v>0</v>
      </c>
      <c r="O38" s="22">
        <f>N38/SUM('人口動態総覧（４－２）'!F38+'人口動態総覧（４－４）'!J38)*1000</f>
        <v>0</v>
      </c>
      <c r="P38" s="33">
        <f t="shared" si="1"/>
        <v>0</v>
      </c>
      <c r="Q38" s="22">
        <f>P38/SUM('人口動態総覧（４－２）'!F38+'人口動態総覧（４－４）'!R38)*1000</f>
        <v>0</v>
      </c>
      <c r="R38" s="33">
        <v>0</v>
      </c>
      <c r="S38" s="77">
        <v>0</v>
      </c>
      <c r="T38" s="21">
        <v>3</v>
      </c>
      <c r="U38" s="22">
        <f>T38/'人口動態総覧（４－２）'!D38*1000</f>
        <v>1.0593220338983051</v>
      </c>
      <c r="V38" s="21">
        <v>7</v>
      </c>
      <c r="W38" s="74">
        <f>V38/'人口動態総覧（４－２）'!D38*1000</f>
        <v>2.471751412429379</v>
      </c>
    </row>
    <row r="39" spans="1:23" ht="16.5" customHeight="1" thickBot="1">
      <c r="A39" s="11">
        <v>427</v>
      </c>
      <c r="B39" s="255" t="s">
        <v>78</v>
      </c>
      <c r="C39" s="255"/>
      <c r="D39" s="189">
        <f>'人口動態総覧（４－２）'!D39:E39</f>
        <v>2485</v>
      </c>
      <c r="E39" s="190"/>
      <c r="F39" s="34">
        <f t="shared" si="0"/>
        <v>0</v>
      </c>
      <c r="G39" s="26">
        <f>F39/'人口動態総覧（４－２）'!F39*1000</f>
        <v>0</v>
      </c>
      <c r="H39" s="34">
        <v>0</v>
      </c>
      <c r="I39" s="58">
        <v>0</v>
      </c>
      <c r="J39" s="34">
        <f t="shared" si="2"/>
        <v>2</v>
      </c>
      <c r="K39" s="26">
        <f>J39/SUM('人口動態総覧（４－２）'!F39+'人口動態総覧（４－４）'!J39)*1000</f>
        <v>250</v>
      </c>
      <c r="L39" s="34">
        <v>1</v>
      </c>
      <c r="M39" s="26">
        <f>L39/SUM('人口動態総覧（４－２）'!F39+'人口動態総覧（４－４）'!J39)*1000</f>
        <v>125</v>
      </c>
      <c r="N39" s="34">
        <v>1</v>
      </c>
      <c r="O39" s="26">
        <f>N39/SUM('人口動態総覧（４－２）'!F39+'人口動態総覧（４－４）'!J39)*1000</f>
        <v>125</v>
      </c>
      <c r="P39" s="34">
        <f t="shared" si="1"/>
        <v>0</v>
      </c>
      <c r="Q39" s="26">
        <f>P39/SUM('人口動態総覧（４－２）'!F39+'人口動態総覧（４－４）'!R39)*1000</f>
        <v>0</v>
      </c>
      <c r="R39" s="34">
        <v>0</v>
      </c>
      <c r="S39" s="79">
        <v>0</v>
      </c>
      <c r="T39" s="25">
        <v>6</v>
      </c>
      <c r="U39" s="26">
        <f>T39/'人口動態総覧（４－２）'!D39*1000</f>
        <v>2.414486921529175</v>
      </c>
      <c r="V39" s="34">
        <v>7</v>
      </c>
      <c r="W39" s="75">
        <f>V39/'人口動態総覧（４－２）'!D39*1000</f>
        <v>2.8169014084507045</v>
      </c>
    </row>
    <row r="40" spans="1:21" ht="13.5">
      <c r="A40" s="43"/>
      <c r="B40" s="253"/>
      <c r="C40" s="253"/>
      <c r="D40" s="254"/>
      <c r="E40" s="254"/>
      <c r="F40" s="44"/>
      <c r="G40" s="45"/>
      <c r="H40" s="44"/>
      <c r="I40" s="44"/>
      <c r="J40" s="44"/>
      <c r="K40" s="45"/>
      <c r="L40" s="44"/>
      <c r="M40" s="45"/>
      <c r="N40" s="44"/>
      <c r="O40" s="44"/>
      <c r="P40" s="44"/>
      <c r="Q40" s="45"/>
      <c r="R40" s="44"/>
      <c r="S40" s="45"/>
      <c r="T40" s="44"/>
      <c r="U40" s="44"/>
    </row>
    <row r="41" spans="1:21" ht="13.5">
      <c r="A41" s="7"/>
      <c r="B41" s="251"/>
      <c r="C41" s="251"/>
      <c r="D41" s="252"/>
      <c r="E41" s="252"/>
      <c r="F41" s="4"/>
      <c r="G41" s="5"/>
      <c r="H41" s="4"/>
      <c r="I41" s="4"/>
      <c r="J41" s="4"/>
      <c r="K41" s="5"/>
      <c r="L41" s="4"/>
      <c r="M41" s="5"/>
      <c r="N41" s="4"/>
      <c r="O41" s="4"/>
      <c r="P41" s="4"/>
      <c r="Q41" s="5"/>
      <c r="R41" s="4"/>
      <c r="S41" s="5"/>
      <c r="T41" s="4"/>
      <c r="U41" s="4"/>
    </row>
    <row r="42" spans="1:21" ht="13.5">
      <c r="A42" s="7"/>
      <c r="B42" s="251"/>
      <c r="C42" s="251"/>
      <c r="D42" s="252"/>
      <c r="E42" s="252"/>
      <c r="F42" s="4"/>
      <c r="G42" s="5"/>
      <c r="H42" s="4"/>
      <c r="I42" s="4"/>
      <c r="J42" s="4"/>
      <c r="K42" s="5"/>
      <c r="L42" s="4"/>
      <c r="M42" s="5"/>
      <c r="N42" s="4"/>
      <c r="O42" s="4"/>
      <c r="P42" s="4"/>
      <c r="Q42" s="5"/>
      <c r="R42" s="4"/>
      <c r="S42" s="5"/>
      <c r="T42" s="4"/>
      <c r="U42" s="4"/>
    </row>
    <row r="43" spans="1:21" ht="13.5">
      <c r="A43" s="7"/>
      <c r="B43" s="251"/>
      <c r="C43" s="251"/>
      <c r="D43" s="252"/>
      <c r="E43" s="252"/>
      <c r="F43" s="4"/>
      <c r="G43" s="5"/>
      <c r="H43" s="4"/>
      <c r="I43" s="4"/>
      <c r="J43" s="4"/>
      <c r="K43" s="5"/>
      <c r="L43" s="4"/>
      <c r="M43" s="5"/>
      <c r="N43" s="4"/>
      <c r="O43" s="4"/>
      <c r="P43" s="4"/>
      <c r="Q43" s="5"/>
      <c r="R43" s="4"/>
      <c r="S43" s="5"/>
      <c r="T43" s="4"/>
      <c r="U43" s="4"/>
    </row>
    <row r="44" spans="1:21" ht="13.5">
      <c r="A44" s="7"/>
      <c r="B44" s="251"/>
      <c r="C44" s="251"/>
      <c r="D44" s="252"/>
      <c r="E44" s="252"/>
      <c r="F44" s="4"/>
      <c r="G44" s="5"/>
      <c r="H44" s="4"/>
      <c r="I44" s="4"/>
      <c r="J44" s="4"/>
      <c r="K44" s="5"/>
      <c r="L44" s="4"/>
      <c r="M44" s="5"/>
      <c r="N44" s="4"/>
      <c r="O44" s="4"/>
      <c r="P44" s="4"/>
      <c r="Q44" s="5"/>
      <c r="R44" s="4"/>
      <c r="S44" s="5"/>
      <c r="T44" s="4"/>
      <c r="U44" s="4"/>
    </row>
    <row r="45" spans="1:21" ht="13.5">
      <c r="A45" s="7"/>
      <c r="B45" s="251"/>
      <c r="C45" s="251"/>
      <c r="D45" s="252"/>
      <c r="E45" s="252"/>
      <c r="F45" s="4"/>
      <c r="G45" s="5"/>
      <c r="H45" s="4"/>
      <c r="I45" s="4"/>
      <c r="J45" s="4"/>
      <c r="K45" s="5"/>
      <c r="L45" s="4"/>
      <c r="M45" s="5"/>
      <c r="N45" s="4"/>
      <c r="O45" s="4"/>
      <c r="P45" s="4"/>
      <c r="Q45" s="5"/>
      <c r="R45" s="4"/>
      <c r="S45" s="5"/>
      <c r="T45" s="4"/>
      <c r="U45" s="4"/>
    </row>
    <row r="46" spans="1:21" ht="13.5">
      <c r="A46" s="7"/>
      <c r="B46" s="251"/>
      <c r="C46" s="251"/>
      <c r="D46" s="252"/>
      <c r="E46" s="252"/>
      <c r="F46" s="4"/>
      <c r="G46" s="5"/>
      <c r="H46" s="4"/>
      <c r="I46" s="4"/>
      <c r="J46" s="4"/>
      <c r="K46" s="5"/>
      <c r="L46" s="4"/>
      <c r="M46" s="5"/>
      <c r="N46" s="4"/>
      <c r="O46" s="4"/>
      <c r="P46" s="4"/>
      <c r="Q46" s="5"/>
      <c r="R46" s="4"/>
      <c r="S46" s="5"/>
      <c r="T46" s="4"/>
      <c r="U46" s="4"/>
    </row>
    <row r="47" spans="1:21" ht="13.5">
      <c r="A47" s="7"/>
      <c r="B47" s="251"/>
      <c r="C47" s="251"/>
      <c r="D47" s="252"/>
      <c r="E47" s="252"/>
      <c r="F47" s="4"/>
      <c r="G47" s="5"/>
      <c r="H47" s="4"/>
      <c r="I47" s="4"/>
      <c r="J47" s="4"/>
      <c r="K47" s="5"/>
      <c r="L47" s="4"/>
      <c r="M47" s="5"/>
      <c r="N47" s="4"/>
      <c r="O47" s="4"/>
      <c r="P47" s="4"/>
      <c r="Q47" s="5"/>
      <c r="R47" s="4"/>
      <c r="S47" s="5"/>
      <c r="T47" s="4"/>
      <c r="U47" s="4"/>
    </row>
    <row r="48" spans="1:21" ht="13.5">
      <c r="A48" s="7"/>
      <c r="B48" s="251"/>
      <c r="C48" s="251"/>
      <c r="D48" s="252"/>
      <c r="E48" s="252"/>
      <c r="F48" s="4"/>
      <c r="G48" s="5"/>
      <c r="H48" s="4"/>
      <c r="I48" s="4"/>
      <c r="J48" s="4"/>
      <c r="K48" s="5"/>
      <c r="L48" s="4"/>
      <c r="M48" s="5"/>
      <c r="N48" s="4"/>
      <c r="O48" s="4"/>
      <c r="P48" s="4"/>
      <c r="Q48" s="5"/>
      <c r="R48" s="4"/>
      <c r="S48" s="5"/>
      <c r="T48" s="4"/>
      <c r="U48" s="4"/>
    </row>
  </sheetData>
  <mergeCells count="110">
    <mergeCell ref="T4:T6"/>
    <mergeCell ref="U4:U6"/>
    <mergeCell ref="A3:A6"/>
    <mergeCell ref="B3:C6"/>
    <mergeCell ref="D3:E6"/>
    <mergeCell ref="J3:O3"/>
    <mergeCell ref="F3:I3"/>
    <mergeCell ref="F4:F6"/>
    <mergeCell ref="G4:G6"/>
    <mergeCell ref="H4:H6"/>
    <mergeCell ref="P3:S3"/>
    <mergeCell ref="J4:J6"/>
    <mergeCell ref="K4:K6"/>
    <mergeCell ref="L4:L6"/>
    <mergeCell ref="M4:M6"/>
    <mergeCell ref="I4:I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V3:W3"/>
    <mergeCell ref="V4:V6"/>
    <mergeCell ref="W4:W6"/>
    <mergeCell ref="N4:N6"/>
    <mergeCell ref="O4:O6"/>
    <mergeCell ref="P4:P6"/>
    <mergeCell ref="Q4:Q6"/>
    <mergeCell ref="R4:R6"/>
    <mergeCell ref="S4:S6"/>
    <mergeCell ref="T3:U3"/>
  </mergeCells>
  <printOptions/>
  <pageMargins left="0.65" right="0.24" top="0.54" bottom="1" header="0.512" footer="0.512"/>
  <pageSetup horizontalDpi="300" verticalDpi="300" orientation="landscape" paperSize="12" scale="90" r:id="rId1"/>
  <headerFooter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2005-08-31T02:45:25Z</cp:lastPrinted>
  <dcterms:created xsi:type="dcterms:W3CDTF">1997-01-08T22:48:59Z</dcterms:created>
  <dcterms:modified xsi:type="dcterms:W3CDTF">2005-10-27T10:00:34Z</dcterms:modified>
  <cp:category/>
  <cp:version/>
  <cp:contentType/>
  <cp:contentStatus/>
</cp:coreProperties>
</file>