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A1CCCDDD-5539-4B09-9D16-E04694C48BF2}" xr6:coauthVersionLast="47" xr6:coauthVersionMax="47" xr10:uidLastSave="{00000000-0000-0000-0000-000000000000}"/>
  <bookViews>
    <workbookView xWindow="11360" yWindow="970" windowWidth="25940" windowHeight="19050" tabRatio="889" xr2:uid="{00000000-000D-0000-FFFF-FFFF00000000}"/>
  </bookViews>
  <sheets>
    <sheet name="病床機能再編計画" sheetId="106" r:id="rId1"/>
    <sheet name="支給申請額算定シート " sheetId="103" r:id="rId2"/>
  </sheets>
  <definedNames>
    <definedName name="_xlnm.Print_Area" localSheetId="1">'支給申請額算定シート '!$A$1:$S$60</definedName>
    <definedName name="_xlnm.Print_Area" localSheetId="0">病床機能再編計画!$A$1:$K$28</definedName>
    <definedName name="_xlnm.Print_Area">#REF!</definedName>
    <definedName name="_xlnm.Print_Titles" localSheetId="0">病床機能再編計画!$3:$4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4" i="106" l="1"/>
  <c r="H14" i="106"/>
  <c r="E14" i="106"/>
  <c r="C14" i="106"/>
  <c r="H30" i="103"/>
  <c r="P18" i="103" l="1"/>
  <c r="O18" i="103"/>
  <c r="N18" i="103"/>
  <c r="M18" i="103"/>
  <c r="P17" i="103"/>
  <c r="O17" i="103"/>
  <c r="N17" i="103"/>
  <c r="M17" i="103"/>
  <c r="Q34" i="103" l="1"/>
  <c r="P34" i="103"/>
  <c r="O34" i="103"/>
  <c r="N34" i="103"/>
  <c r="M34" i="103"/>
  <c r="C56" i="103"/>
  <c r="G17" i="103" l="1"/>
  <c r="O60" i="103" s="1"/>
  <c r="G18" i="103"/>
  <c r="G30" i="103"/>
  <c r="N24" i="103" l="1"/>
  <c r="H13" i="103" l="1"/>
  <c r="I13" i="103" l="1"/>
  <c r="F39" i="103"/>
  <c r="H34" i="103"/>
  <c r="H35" i="103"/>
  <c r="I35" i="103" s="1"/>
  <c r="R34" i="103" l="1"/>
  <c r="N55" i="103"/>
  <c r="I34" i="103"/>
  <c r="C49" i="103" s="1"/>
  <c r="H4" i="103"/>
  <c r="E49" i="103" l="1"/>
  <c r="S34" i="103"/>
  <c r="I4" i="103"/>
  <c r="F40" i="103"/>
  <c r="C50" i="103" s="1"/>
  <c r="H5" i="103"/>
  <c r="I5" i="103" s="1"/>
  <c r="N60" i="103" l="1"/>
  <c r="P60" i="103" s="1"/>
  <c r="O39" i="103"/>
  <c r="C53" i="103" s="1"/>
  <c r="L60" i="103"/>
  <c r="L55" i="103"/>
  <c r="O55" i="103" s="1"/>
  <c r="K6" i="103"/>
  <c r="B6" i="103" s="1"/>
  <c r="E50" i="103"/>
  <c r="N39" i="103" s="1"/>
  <c r="Q60" i="103" l="1"/>
  <c r="C58" i="103" s="1"/>
  <c r="C6" i="103"/>
  <c r="G6" i="103"/>
  <c r="Q11" i="103" s="1"/>
  <c r="D6" i="103"/>
  <c r="D27" i="103" s="1"/>
  <c r="F6" i="103"/>
  <c r="P11" i="103" s="1"/>
  <c r="E6" i="103"/>
  <c r="P12" i="103" l="1"/>
  <c r="P13" i="103"/>
  <c r="S24" i="103"/>
  <c r="N11" i="103"/>
  <c r="M11" i="103"/>
  <c r="O11" i="103"/>
  <c r="H6" i="103"/>
  <c r="Q6" i="103" s="1"/>
  <c r="F27" i="103"/>
  <c r="C27" i="103"/>
  <c r="E27" i="103"/>
  <c r="G27" i="103"/>
  <c r="O12" i="103" l="1"/>
  <c r="O13" i="103"/>
  <c r="M13" i="103"/>
  <c r="M12" i="103"/>
  <c r="N13" i="103"/>
  <c r="N12" i="103"/>
  <c r="I27" i="103"/>
  <c r="E30" i="103" s="1"/>
  <c r="R11" i="103"/>
  <c r="H27" i="103"/>
  <c r="I6" i="103"/>
  <c r="S11" i="103" s="1"/>
  <c r="S13" i="103" l="1"/>
  <c r="M24" i="103"/>
  <c r="O24" i="103" s="1"/>
  <c r="P6" i="103"/>
  <c r="O6" i="103"/>
  <c r="S12" i="103" l="1"/>
  <c r="R24" i="103"/>
  <c r="P24" i="103" s="1"/>
  <c r="C23" i="103" s="1"/>
  <c r="E23" i="103" s="1"/>
  <c r="F30" i="103" s="1"/>
  <c r="N6" i="103"/>
  <c r="I30" i="103" l="1"/>
  <c r="D53" i="103" s="1"/>
  <c r="E53" i="103" s="1"/>
  <c r="D56" i="103" l="1"/>
  <c r="E56" i="103" s="1"/>
  <c r="C60" i="10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2" authorId="0" shapeId="0" xr:uid="{00000000-0006-0000-0100-000001000000}">
      <text>
        <r>
          <rPr>
            <b/>
            <sz val="9"/>
            <color indexed="81"/>
            <rFont val="MS P ゴシック"/>
            <family val="3"/>
            <charset val="128"/>
          </rPr>
          <t>他院への移転分と介護への転換分を除いた３区分の減少数</t>
        </r>
      </text>
    </comment>
    <comment ref="S22" authorId="0" shapeId="0" xr:uid="{00000000-0006-0000-0100-000002000000}">
      <text>
        <r>
          <rPr>
            <b/>
            <sz val="9"/>
            <color indexed="81"/>
            <rFont val="MS P ゴシック"/>
            <family val="3"/>
            <charset val="128"/>
          </rPr>
          <t>他院からの移転分を除いた回復期の増加数</t>
        </r>
      </text>
    </comment>
  </commentList>
</comments>
</file>

<file path=xl/sharedStrings.xml><?xml version="1.0" encoding="utf-8"?>
<sst xmlns="http://schemas.openxmlformats.org/spreadsheetml/2006/main" count="199" uniqueCount="152">
  <si>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</si>
  <si>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</si>
  <si>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</si>
  <si>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</si>
  <si>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</si>
  <si>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■支給申請額算定シート</t>
    <rPh sb="1" eb="3">
      <t>シキュウ</t>
    </rPh>
    <rPh sb="3" eb="6">
      <t>シンセイガク</t>
    </rPh>
    <rPh sb="6" eb="8">
      <t>サンテイ</t>
    </rPh>
    <phoneticPr fontId="1"/>
  </si>
  <si>
    <t>合計</t>
    <rPh sb="0" eb="2">
      <t>ゴウケイ</t>
    </rPh>
    <phoneticPr fontId="1"/>
  </si>
  <si>
    <t>うち対象３区分の合計</t>
    <rPh sb="2" eb="4">
      <t>タイショウ</t>
    </rPh>
    <rPh sb="5" eb="7">
      <t>クブン</t>
    </rPh>
    <rPh sb="8" eb="10">
      <t>ゴウケイ</t>
    </rPh>
    <phoneticPr fontId="1"/>
  </si>
  <si>
    <t>単価(千円)</t>
    <rPh sb="0" eb="2">
      <t>タンカ</t>
    </rPh>
    <rPh sb="3" eb="5">
      <t>センエン</t>
    </rPh>
    <phoneticPr fontId="1"/>
  </si>
  <si>
    <t>支給額(千円)</t>
    <rPh sb="0" eb="3">
      <t>シキュウガク</t>
    </rPh>
    <rPh sb="4" eb="6">
      <t>センエン</t>
    </rPh>
    <phoneticPr fontId="1"/>
  </si>
  <si>
    <t>介護医療院</t>
    <rPh sb="0" eb="2">
      <t>カイゴ</t>
    </rPh>
    <rPh sb="2" eb="4">
      <t>イリョウ</t>
    </rPh>
    <rPh sb="4" eb="5">
      <t>イン</t>
    </rPh>
    <phoneticPr fontId="1"/>
  </si>
  <si>
    <t>支給申請額（千円）</t>
    <rPh sb="0" eb="2">
      <t>シキュウ</t>
    </rPh>
    <rPh sb="2" eb="5">
      <t>シンセイガク</t>
    </rPh>
    <rPh sb="6" eb="8">
      <t>センエン</t>
    </rPh>
    <phoneticPr fontId="1"/>
  </si>
  <si>
    <t>要件
審査</t>
    <rPh sb="0" eb="2">
      <t>ヨウケン</t>
    </rPh>
    <rPh sb="3" eb="5">
      <t>シンサ</t>
    </rPh>
    <phoneticPr fontId="1"/>
  </si>
  <si>
    <t>休棟</t>
    <rPh sb="0" eb="2">
      <t>キュウトウ</t>
    </rPh>
    <phoneticPr fontId="1"/>
  </si>
  <si>
    <t>一日平均実働病床数</t>
    <rPh sb="0" eb="2">
      <t>イチニチ</t>
    </rPh>
    <rPh sb="2" eb="4">
      <t>ヘイキン</t>
    </rPh>
    <rPh sb="4" eb="6">
      <t>ジツドウ</t>
    </rPh>
    <rPh sb="6" eb="9">
      <t>ビョウショウスウ</t>
    </rPh>
    <phoneticPr fontId="1"/>
  </si>
  <si>
    <t>対象３区分の病床稼働率</t>
    <rPh sb="0" eb="2">
      <t>タイショウ</t>
    </rPh>
    <rPh sb="3" eb="5">
      <t>クブン</t>
    </rPh>
    <phoneticPr fontId="1"/>
  </si>
  <si>
    <t>対象３区分の病棟の
年間在棟患者延べ数（人）</t>
    <phoneticPr fontId="1"/>
  </si>
  <si>
    <t>①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</si>
  <si>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</si>
  <si>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Ａ　平成30年度病床機能報告</t>
    <rPh sb="2" eb="4">
      <t>ヘイセイ</t>
    </rPh>
    <rPh sb="6" eb="8">
      <t>ネンド</t>
    </rPh>
    <rPh sb="8" eb="10">
      <t>ビョウショウ</t>
    </rPh>
    <rPh sb="10" eb="12">
      <t>キノウ</t>
    </rPh>
    <rPh sb="12" eb="14">
      <t>ホウコク</t>
    </rPh>
    <phoneticPr fontId="1"/>
  </si>
  <si>
    <t>＜選択＞</t>
    <rPh sb="1" eb="3">
      <t>センタク</t>
    </rPh>
    <phoneticPr fontId="1"/>
  </si>
  <si>
    <t>適用する
病床稼働率</t>
    <rPh sb="0" eb="2">
      <t>テキヨウ</t>
    </rPh>
    <rPh sb="5" eb="7">
      <t>ビョウショウ</t>
    </rPh>
    <rPh sb="7" eb="10">
      <t>カドウリツ</t>
    </rPh>
    <phoneticPr fontId="1"/>
  </si>
  <si>
    <t>対象３区分から
回復期又は介護医療院へ
転換した病床数</t>
    <rPh sb="0" eb="2">
      <t>タイショウ</t>
    </rPh>
    <rPh sb="3" eb="5">
      <t>クブン</t>
    </rPh>
    <rPh sb="8" eb="11">
      <t>カイフクキ</t>
    </rPh>
    <rPh sb="11" eb="12">
      <t>マタ</t>
    </rPh>
    <rPh sb="13" eb="15">
      <t>カイゴ</t>
    </rPh>
    <rPh sb="15" eb="17">
      <t>イリョウ</t>
    </rPh>
    <rPh sb="17" eb="18">
      <t>イン</t>
    </rPh>
    <rPh sb="20" eb="22">
      <t>テンカン</t>
    </rPh>
    <rPh sb="24" eb="27">
      <t>ビョウショウスウ</t>
    </rPh>
    <phoneticPr fontId="1"/>
  </si>
  <si>
    <t>※対象３区分の病床数の合計が減っていません。</t>
    <rPh sb="1" eb="3">
      <t>タイショウ</t>
    </rPh>
    <rPh sb="4" eb="6">
      <t>クブン</t>
    </rPh>
    <rPh sb="7" eb="9">
      <t>ビョウショウ</t>
    </rPh>
    <rPh sb="9" eb="10">
      <t>カズ</t>
    </rPh>
    <rPh sb="11" eb="13">
      <t>ゴウケイ</t>
    </rPh>
    <rPh sb="14" eb="15">
      <t>ヘ</t>
    </rPh>
    <phoneticPr fontId="1"/>
  </si>
  <si>
    <t>対象３区分の合計</t>
    <rPh sb="0" eb="2">
      <t>タイショウ</t>
    </rPh>
    <rPh sb="3" eb="5">
      <t>クブン</t>
    </rPh>
    <rPh sb="6" eb="8">
      <t>ゴウケイ</t>
    </rPh>
    <phoneticPr fontId="1"/>
  </si>
  <si>
    <t>Ａ</t>
    <phoneticPr fontId="1"/>
  </si>
  <si>
    <t>Ｂ</t>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</si>
  <si>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</si>
  <si>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うち対象３区分（※３）の合計</t>
    <rPh sb="2" eb="4">
      <t>タイショウ</t>
    </rPh>
    <rPh sb="5" eb="7">
      <t>クブン</t>
    </rPh>
    <rPh sb="12" eb="14">
      <t>ゴウケイ</t>
    </rPh>
    <phoneticPr fontId="1"/>
  </si>
  <si>
    <t>対象３区分</t>
    <phoneticPr fontId="1"/>
  </si>
  <si>
    <t>③の３区分合計が0でない</t>
    <rPh sb="3" eb="5">
      <t>クブン</t>
    </rPh>
    <rPh sb="5" eb="7">
      <t>ゴウケイ</t>
    </rPh>
    <phoneticPr fontId="1"/>
  </si>
  <si>
    <t>後回+移回-前回</t>
    <rPh sb="3" eb="4">
      <t>イ</t>
    </rPh>
    <rPh sb="4" eb="5">
      <t>カイ</t>
    </rPh>
    <phoneticPr fontId="1"/>
  </si>
  <si>
    <t>介護転換整合性 チェック</t>
    <rPh sb="0" eb="2">
      <t>カイゴ</t>
    </rPh>
    <rPh sb="2" eb="4">
      <t>テンカン</t>
    </rPh>
    <rPh sb="4" eb="7">
      <t>セイゴウセイ</t>
    </rPh>
    <phoneticPr fontId="1"/>
  </si>
  <si>
    <t>B</t>
    <phoneticPr fontId="1"/>
  </si>
  <si>
    <t>A</t>
    <phoneticPr fontId="1"/>
  </si>
  <si>
    <t>C（A-B）</t>
    <phoneticPr fontId="1"/>
  </si>
  <si>
    <t>①</t>
    <phoneticPr fontId="1"/>
  </si>
  <si>
    <t>②</t>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</si>
  <si>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</si>
  <si>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転換可能数-介</t>
    <rPh sb="0" eb="2">
      <t>テンカン</t>
    </rPh>
    <rPh sb="2" eb="4">
      <t>カノウ</t>
    </rPh>
    <rPh sb="4" eb="5">
      <t>スウ</t>
    </rPh>
    <rPh sb="6" eb="7">
      <t>カイ</t>
    </rPh>
    <phoneticPr fontId="1"/>
  </si>
  <si>
    <t>支給対象</t>
    <rPh sb="0" eb="2">
      <t>シキュウ</t>
    </rPh>
    <rPh sb="2" eb="4">
      <t>タイショウ</t>
    </rPh>
    <phoneticPr fontId="1"/>
  </si>
  <si>
    <t>6.支給済数</t>
    <rPh sb="2" eb="4">
      <t>シキュウ</t>
    </rPh>
    <rPh sb="4" eb="5">
      <t>スミ</t>
    </rPh>
    <rPh sb="5" eb="6">
      <t>スウ</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</si>
  <si>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</si>
  <si>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</si>
  <si>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</si>
  <si>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</si>
  <si>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病床数</t>
    <rPh sb="0" eb="3">
      <t>ビョウショウスウ</t>
    </rPh>
    <phoneticPr fontId="1"/>
  </si>
  <si>
    <t>対象３区分のうち
①と②の小さい方</t>
    <rPh sb="0" eb="2">
      <t>タイショウ</t>
    </rPh>
    <rPh sb="3" eb="5">
      <t>クブン</t>
    </rPh>
    <rPh sb="13" eb="14">
      <t>チイ</t>
    </rPh>
    <rPh sb="16" eb="17">
      <t>ホウ</t>
    </rPh>
    <phoneticPr fontId="1"/>
  </si>
  <si>
    <t>②　令和2年4月1日時点（※１）</t>
    <rPh sb="2" eb="4">
      <t>レイワ</t>
    </rPh>
    <rPh sb="5" eb="6">
      <t>ネン</t>
    </rPh>
    <rPh sb="7" eb="8">
      <t>ガツ</t>
    </rPh>
    <rPh sb="9" eb="10">
      <t>ニチ</t>
    </rPh>
    <rPh sb="10" eb="12">
      <t>ジテン</t>
    </rPh>
    <phoneticPr fontId="1"/>
  </si>
  <si>
    <t>Ｂ　令和2年4月1日時点</t>
    <rPh sb="2" eb="4">
      <t>レイワ</t>
    </rPh>
    <rPh sb="5" eb="6">
      <t>ネン</t>
    </rPh>
    <rPh sb="7" eb="8">
      <t>ガツ</t>
    </rPh>
    <rPh sb="9" eb="10">
      <t>ニチ</t>
    </rPh>
    <rPh sb="10" eb="12">
      <t>ジテン</t>
    </rPh>
    <phoneticPr fontId="1"/>
  </si>
  <si>
    <t>②　令和2年4月1日時点（※５）</t>
    <rPh sb="2" eb="4">
      <t>レイワ</t>
    </rPh>
    <rPh sb="5" eb="6">
      <t>ネン</t>
    </rPh>
    <rPh sb="7" eb="8">
      <t>ガツ</t>
    </rPh>
    <rPh sb="9" eb="10">
      <t>ニチ</t>
    </rPh>
    <rPh sb="10" eb="12">
      <t>ジテン</t>
    </rPh>
    <phoneticPr fontId="1"/>
  </si>
  <si>
    <r>
      <t>①　平成30年度病床機能報告</t>
    </r>
    <r>
      <rPr>
        <sz val="9"/>
        <rFont val="メイリオ"/>
        <family val="3"/>
        <charset val="128"/>
      </rPr>
      <t>（※６）</t>
    </r>
    <rPh sb="2" eb="4">
      <t>ヘイセイ</t>
    </rPh>
    <rPh sb="6" eb="8">
      <t>ネンド</t>
    </rPh>
    <rPh sb="8" eb="10">
      <t>ビョウショウ</t>
    </rPh>
    <rPh sb="10" eb="12">
      <t>キノウ</t>
    </rPh>
    <rPh sb="12" eb="14">
      <t>ホウコク</t>
    </rPh>
    <phoneticPr fontId="1"/>
  </si>
  <si>
    <t>②　令和2年4月1日時点（※７）</t>
    <rPh sb="2" eb="4">
      <t>レイワ</t>
    </rPh>
    <rPh sb="5" eb="6">
      <t>ネン</t>
    </rPh>
    <rPh sb="7" eb="8">
      <t>ガツ</t>
    </rPh>
    <rPh sb="9" eb="10">
      <t>ニチ</t>
    </rPh>
    <rPh sb="10" eb="12">
      <t>ジテン</t>
    </rPh>
    <phoneticPr fontId="1"/>
  </si>
  <si>
    <t>&gt;=</t>
    <phoneticPr fontId="1"/>
  </si>
  <si>
    <t>H30病床機能報告の
対象３区分稼働病床数の90%</t>
    <rPh sb="3" eb="5">
      <t>ビョウショウ</t>
    </rPh>
    <rPh sb="5" eb="7">
      <t>キノウ</t>
    </rPh>
    <rPh sb="7" eb="9">
      <t>ホウコク</t>
    </rPh>
    <rPh sb="16" eb="18">
      <t>カドウ</t>
    </rPh>
    <rPh sb="18" eb="21">
      <t>ビョウショウスウ</t>
    </rPh>
    <phoneticPr fontId="1"/>
  </si>
  <si>
    <t>H30病床機能報告の
対象３区分稼働病床数の10%</t>
    <rPh sb="3" eb="5">
      <t>ビョウショウ</t>
    </rPh>
    <rPh sb="5" eb="7">
      <t>キノウ</t>
    </rPh>
    <rPh sb="7" eb="9">
      <t>ホウコク</t>
    </rPh>
    <rPh sb="16" eb="18">
      <t>カドウ</t>
    </rPh>
    <rPh sb="18" eb="21">
      <t>ビョウショウスウ</t>
    </rPh>
    <phoneticPr fontId="1"/>
  </si>
  <si>
    <t>病床数増減（減少後－減少前）</t>
  </si>
  <si>
    <t>減少病床数　（1の③－2）</t>
    <rPh sb="2" eb="5">
      <t>ビョウショウスウ</t>
    </rPh>
    <phoneticPr fontId="1"/>
  </si>
  <si>
    <t>5.減少数</t>
    <phoneticPr fontId="1"/>
  </si>
  <si>
    <t>90%減少チェック</t>
    <phoneticPr fontId="1"/>
  </si>
  <si>
    <t>対象３区分の
病床減少
チェック</t>
    <rPh sb="0" eb="2">
      <t>タイショウ</t>
    </rPh>
    <rPh sb="3" eb="5">
      <t>クブン</t>
    </rPh>
    <rPh sb="7" eb="9">
      <t>ビョウショウ</t>
    </rPh>
    <phoneticPr fontId="1"/>
  </si>
  <si>
    <t>３区分合計が
減少前&gt;減少後</t>
    <rPh sb="1" eb="3">
      <t>クブン</t>
    </rPh>
    <rPh sb="3" eb="5">
      <t>ゴウケイ</t>
    </rPh>
    <rPh sb="9" eb="10">
      <t>マエ</t>
    </rPh>
    <phoneticPr fontId="1"/>
  </si>
  <si>
    <t>AND</t>
    <phoneticPr fontId="1"/>
  </si>
  <si>
    <t>OR</t>
    <phoneticPr fontId="1"/>
  </si>
  <si>
    <t>未入力</t>
    <rPh sb="0" eb="3">
      <t>ミニュウリョク</t>
    </rPh>
    <phoneticPr fontId="1"/>
  </si>
  <si>
    <t>※２　①平成30年度病床機能報告時又は②令和2年4月1日時点の対象３区分合計のいずれか少ない方を基準とする。</t>
    <rPh sb="4" eb="6">
      <t>ヘイセイ</t>
    </rPh>
    <rPh sb="8" eb="10">
      <t>ネンド</t>
    </rPh>
    <rPh sb="10" eb="12">
      <t>ビョウショウ</t>
    </rPh>
    <rPh sb="12" eb="14">
      <t>キノウ</t>
    </rPh>
    <rPh sb="14" eb="16">
      <t>ホウコク</t>
    </rPh>
    <rPh sb="16" eb="17">
      <t>ジ</t>
    </rPh>
    <rPh sb="17" eb="18">
      <t>マタ</t>
    </rPh>
    <rPh sb="20" eb="22">
      <t>レイワ</t>
    </rPh>
    <rPh sb="23" eb="24">
      <t>ネン</t>
    </rPh>
    <rPh sb="25" eb="26">
      <t>ガツ</t>
    </rPh>
    <rPh sb="27" eb="28">
      <t>ニチ</t>
    </rPh>
    <rPh sb="28" eb="30">
      <t>ジテン</t>
    </rPh>
    <rPh sb="31" eb="33">
      <t>タイショウ</t>
    </rPh>
    <rPh sb="34" eb="36">
      <t>クブン</t>
    </rPh>
    <rPh sb="36" eb="38">
      <t>ゴウケイ</t>
    </rPh>
    <rPh sb="43" eb="44">
      <t>スク</t>
    </rPh>
    <rPh sb="46" eb="47">
      <t>ホウ</t>
    </rPh>
    <rPh sb="48" eb="50">
      <t>キジュン</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</si>
  <si>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rPh sb="3" eb="4">
      <t>カク</t>
    </rPh>
    <rPh sb="4" eb="6">
      <t>キノウ</t>
    </rPh>
    <rPh sb="9" eb="11">
      <t>スウチ</t>
    </rPh>
    <rPh sb="29" eb="31">
      <t>カクニン</t>
    </rPh>
    <rPh sb="58" eb="60">
      <t>ヘンカ</t>
    </rPh>
    <rPh sb="87" eb="89">
      <t>ヘイセイ</t>
    </rPh>
    <rPh sb="91" eb="93">
      <t>ネンド</t>
    </rPh>
    <rPh sb="93" eb="95">
      <t>ビョウショウ</t>
    </rPh>
    <rPh sb="95" eb="97">
      <t>キノウ</t>
    </rPh>
    <rPh sb="97" eb="99">
      <t>ホウコク</t>
    </rPh>
    <rPh sb="101" eb="103">
      <t>レイワ</t>
    </rPh>
    <rPh sb="104" eb="105">
      <t>ネン</t>
    </rPh>
    <rPh sb="106" eb="107">
      <t>ガツ</t>
    </rPh>
    <rPh sb="108" eb="109">
      <t>ニチ</t>
    </rPh>
    <rPh sb="112" eb="113">
      <t>アイダ</t>
    </rPh>
    <rPh sb="115" eb="117">
      <t>ビョウショウ</t>
    </rPh>
    <rPh sb="117" eb="118">
      <t>スウ</t>
    </rPh>
    <rPh sb="119" eb="121">
      <t>ヘンコウ</t>
    </rPh>
    <rPh sb="124" eb="126">
      <t>バアイ</t>
    </rPh>
    <rPh sb="130" eb="131">
      <t>オナ</t>
    </rPh>
    <rPh sb="132" eb="133">
      <t>アタイ</t>
    </rPh>
    <rPh sb="134" eb="136">
      <t>キサイ</t>
    </rPh>
    <phoneticPr fontId="1"/>
  </si>
  <si>
    <t>※5　平成30年度病床機能報告から令和2年4月1日までの間に、病床数の変更がない場合は、①と同じ値を記載すること。</t>
    <rPh sb="3" eb="5">
      <t>ヘイセイ</t>
    </rPh>
    <rPh sb="7" eb="9">
      <t>ネンド</t>
    </rPh>
    <rPh sb="9" eb="11">
      <t>ビョウショウ</t>
    </rPh>
    <rPh sb="11" eb="13">
      <t>キノウ</t>
    </rPh>
    <rPh sb="13" eb="15">
      <t>ホウコク</t>
    </rPh>
    <rPh sb="17" eb="19">
      <t>レイワ</t>
    </rPh>
    <rPh sb="20" eb="21">
      <t>ネン</t>
    </rPh>
    <rPh sb="22" eb="23">
      <t>ガツ</t>
    </rPh>
    <rPh sb="24" eb="25">
      <t>ニチ</t>
    </rPh>
    <rPh sb="28" eb="29">
      <t>アイダ</t>
    </rPh>
    <rPh sb="31" eb="34">
      <t>ビョウショウスウ</t>
    </rPh>
    <rPh sb="35" eb="37">
      <t>ヘンコウ</t>
    </rPh>
    <rPh sb="40" eb="42">
      <t>バアイ</t>
    </rPh>
    <rPh sb="46" eb="47">
      <t>オナ</t>
    </rPh>
    <rPh sb="48" eb="49">
      <t>アタイ</t>
    </rPh>
    <rPh sb="50" eb="52">
      <t>キサイ</t>
    </rPh>
    <phoneticPr fontId="1"/>
  </si>
  <si>
    <t>別記４の２（１）②</t>
    <rPh sb="0" eb="2">
      <t>ベッキ</t>
    </rPh>
    <phoneticPr fontId="1"/>
  </si>
  <si>
    <t>各機能別
融通数整合性ﾁｪｯｸ</t>
    <rPh sb="0" eb="1">
      <t>カク</t>
    </rPh>
    <rPh sb="1" eb="3">
      <t>キノウ</t>
    </rPh>
    <rPh sb="3" eb="4">
      <t>ベツ</t>
    </rPh>
    <rPh sb="7" eb="8">
      <t>スウ</t>
    </rPh>
    <rPh sb="8" eb="11">
      <t>セイゴウセイ</t>
    </rPh>
    <phoneticPr fontId="1"/>
  </si>
  <si>
    <t>融通数（=最大値）</t>
    <rPh sb="2" eb="3">
      <t>スウ</t>
    </rPh>
    <rPh sb="5" eb="8">
      <t>サイダイチ</t>
    </rPh>
    <phoneticPr fontId="1"/>
  </si>
  <si>
    <t>対象３区分の
許可減少数</t>
    <rPh sb="0" eb="2">
      <t>タイショウ</t>
    </rPh>
    <rPh sb="3" eb="5">
      <t>クブン</t>
    </rPh>
    <rPh sb="7" eb="9">
      <t>キョカ</t>
    </rPh>
    <rPh sb="9" eb="12">
      <t>ゲンショウスウ</t>
    </rPh>
    <phoneticPr fontId="1"/>
  </si>
  <si>
    <t>うち病床融通</t>
    <rPh sb="2" eb="4">
      <t>ビョウショウ</t>
    </rPh>
    <rPh sb="4" eb="6">
      <t>ユウズウ</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</si>
  <si>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</si>
  <si>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</si>
  <si>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</si>
  <si>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</si>
  <si>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</si>
  <si>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病床稼働率</t>
    <rPh sb="0" eb="2">
      <t>ビョウショウ</t>
    </rPh>
    <rPh sb="2" eb="4">
      <t>カドウ</t>
    </rPh>
    <rPh sb="4" eb="5">
      <t>リツ</t>
    </rPh>
    <phoneticPr fontId="1"/>
  </si>
  <si>
    <t>１床あたり単価</t>
    <rPh sb="1" eb="2">
      <t>ショウ</t>
    </rPh>
    <rPh sb="5" eb="7">
      <t>タンカ</t>
    </rPh>
    <phoneticPr fontId="1"/>
  </si>
  <si>
    <t>適用稼働率</t>
    <rPh sb="0" eb="2">
      <t>テキヨウ</t>
    </rPh>
    <rPh sb="2" eb="5">
      <t>カドウリツ</t>
    </rPh>
    <phoneticPr fontId="1"/>
  </si>
  <si>
    <t>適用一日平均</t>
    <rPh sb="0" eb="2">
      <t>テキヨウ</t>
    </rPh>
    <rPh sb="2" eb="4">
      <t>イチニチ</t>
    </rPh>
    <rPh sb="4" eb="6">
      <t>ヘイキン</t>
    </rPh>
    <phoneticPr fontId="1"/>
  </si>
  <si>
    <t>許可病床減少数
７の①－２</t>
    <rPh sb="0" eb="2">
      <t>キョカ</t>
    </rPh>
    <rPh sb="2" eb="4">
      <t>ビョウショウ</t>
    </rPh>
    <rPh sb="4" eb="7">
      <t>ゲンショウスウ</t>
    </rPh>
    <phoneticPr fontId="1"/>
  </si>
  <si>
    <t>再編前の稼働病床数</t>
    <rPh sb="0" eb="2">
      <t>サイヘン</t>
    </rPh>
    <rPh sb="2" eb="3">
      <t>マエ</t>
    </rPh>
    <rPh sb="4" eb="6">
      <t>カドウ</t>
    </rPh>
    <rPh sb="6" eb="9">
      <t>ビョウショウスウ</t>
    </rPh>
    <phoneticPr fontId="1"/>
  </si>
  <si>
    <t>再編前の許可病床数</t>
    <rPh sb="0" eb="2">
      <t>サイヘン</t>
    </rPh>
    <rPh sb="4" eb="6">
      <t>キョカ</t>
    </rPh>
    <rPh sb="6" eb="9">
      <t>ビョウショウスウ</t>
    </rPh>
    <phoneticPr fontId="1"/>
  </si>
  <si>
    <t>再編後の対象３区分許可病床数</t>
    <rPh sb="0" eb="2">
      <t>サイヘン</t>
    </rPh>
    <rPh sb="4" eb="6">
      <t>タイショウ</t>
    </rPh>
    <rPh sb="7" eb="9">
      <t>クブン</t>
    </rPh>
    <rPh sb="9" eb="11">
      <t>キョカ</t>
    </rPh>
    <rPh sb="11" eb="14">
      <t>ビョウショウスウ</t>
    </rPh>
    <phoneticPr fontId="1"/>
  </si>
  <si>
    <t>融通除く減少分</t>
    <rPh sb="0" eb="2">
      <t>ユウズウ</t>
    </rPh>
    <rPh sb="2" eb="3">
      <t>ノゾ</t>
    </rPh>
    <rPh sb="4" eb="6">
      <t>ゲンショウ</t>
    </rPh>
    <rPh sb="6" eb="7">
      <t>ブン</t>
    </rPh>
    <phoneticPr fontId="1"/>
  </si>
  <si>
    <t>対象3区分の稼働10%≦
許可病床の減少分（融通除く）</t>
    <rPh sb="0" eb="2">
      <t>タイショウ</t>
    </rPh>
    <rPh sb="3" eb="5">
      <t>クブン</t>
    </rPh>
    <rPh sb="6" eb="8">
      <t>カドウ</t>
    </rPh>
    <rPh sb="13" eb="15">
      <t>キョカ</t>
    </rPh>
    <rPh sb="15" eb="17">
      <t>ビョウショウ</t>
    </rPh>
    <rPh sb="18" eb="20">
      <t>ゲンショウ</t>
    </rPh>
    <rPh sb="20" eb="21">
      <t>ブン</t>
    </rPh>
    <rPh sb="22" eb="24">
      <t>ユウズウ</t>
    </rPh>
    <rPh sb="24" eb="25">
      <t>ノゾ</t>
    </rPh>
    <phoneticPr fontId="1"/>
  </si>
  <si>
    <t>再編前の対象３区分の稼働病床数から一日平均実働病床数までの減少分に係る支給額</t>
    <rPh sb="0" eb="2">
      <t>サイヘン</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33" eb="34">
      <t>カカ</t>
    </rPh>
    <rPh sb="35" eb="37">
      <t>シキュウ</t>
    </rPh>
    <rPh sb="37" eb="38">
      <t>ガク</t>
    </rPh>
    <phoneticPr fontId="1"/>
  </si>
  <si>
    <t>一日平均実働病床数から再編後の対象３区分の許可病床数までの減少分に係る支給額</t>
    <rPh sb="0" eb="2">
      <t>イチニチ</t>
    </rPh>
    <rPh sb="2" eb="4">
      <t>ヘイキン</t>
    </rPh>
    <rPh sb="4" eb="6">
      <t>ジツドウ</t>
    </rPh>
    <rPh sb="6" eb="9">
      <t>ビョウショウスウ</t>
    </rPh>
    <rPh sb="11" eb="13">
      <t>サイヘン</t>
    </rPh>
    <rPh sb="15" eb="17">
      <t>タイショウ</t>
    </rPh>
    <rPh sb="18" eb="20">
      <t>クブン</t>
    </rPh>
    <rPh sb="21" eb="23">
      <t>キョカ</t>
    </rPh>
    <rPh sb="23" eb="26">
      <t>ビョウショウスウ</t>
    </rPh>
    <rPh sb="33" eb="34">
      <t>カカ</t>
    </rPh>
    <rPh sb="35" eb="37">
      <t>シキュウ</t>
    </rPh>
    <rPh sb="37" eb="38">
      <t>ガク</t>
    </rPh>
    <phoneticPr fontId="1"/>
  </si>
  <si>
    <t>再編後の許可病床数
（＝再編後の稼働病床数）</t>
    <rPh sb="0" eb="2">
      <t>サイヘン</t>
    </rPh>
    <rPh sb="2" eb="3">
      <t>ゴ</t>
    </rPh>
    <rPh sb="4" eb="6">
      <t>キョカ</t>
    </rPh>
    <rPh sb="6" eb="9">
      <t>ビョウショウスウ</t>
    </rPh>
    <rPh sb="12" eb="14">
      <t>サイヘン</t>
    </rPh>
    <rPh sb="16" eb="18">
      <t>カドウ</t>
    </rPh>
    <phoneticPr fontId="1"/>
  </si>
  <si>
    <t>※７　７の①と７の②の値が同じ場合は８の②の入力は不要。</t>
    <rPh sb="11" eb="12">
      <t>アタイ</t>
    </rPh>
    <rPh sb="13" eb="14">
      <t>オナ</t>
    </rPh>
    <rPh sb="15" eb="17">
      <t>バアイ</t>
    </rPh>
    <rPh sb="22" eb="24">
      <t>ニュウリョク</t>
    </rPh>
    <rPh sb="25" eb="27">
      <t>フヨウ</t>
    </rPh>
    <phoneticPr fontId="1"/>
  </si>
  <si>
    <t>I13,I14</t>
    <phoneticPr fontId="1"/>
  </si>
  <si>
    <t>前3-後3-融3</t>
    <rPh sb="0" eb="1">
      <t>マエ</t>
    </rPh>
    <rPh sb="3" eb="4">
      <t>アト</t>
    </rPh>
    <phoneticPr fontId="1"/>
  </si>
  <si>
    <t>支給済病床数</t>
    <rPh sb="0" eb="2">
      <t>シキュウ</t>
    </rPh>
    <rPh sb="2" eb="3">
      <t>スミ</t>
    </rPh>
    <rPh sb="3" eb="6">
      <t>ビョウショウスウ</t>
    </rPh>
    <phoneticPr fontId="1"/>
  </si>
  <si>
    <t>過去に
令和2年度病床機能再編支援補助金
及び本事業で支給済の病床数</t>
    <rPh sb="0" eb="2">
      <t>カコ</t>
    </rPh>
    <rPh sb="4" eb="6">
      <t>レイワ</t>
    </rPh>
    <rPh sb="7" eb="9">
      <t>ネンド</t>
    </rPh>
    <rPh sb="9" eb="11">
      <t>ビョウショウ</t>
    </rPh>
    <rPh sb="11" eb="13">
      <t>キノウ</t>
    </rPh>
    <rPh sb="13" eb="15">
      <t>サイヘン</t>
    </rPh>
    <rPh sb="15" eb="17">
      <t>シエン</t>
    </rPh>
    <rPh sb="17" eb="20">
      <t>ホジョキン</t>
    </rPh>
    <rPh sb="21" eb="22">
      <t>オヨ</t>
    </rPh>
    <rPh sb="23" eb="24">
      <t>ホン</t>
    </rPh>
    <rPh sb="24" eb="26">
      <t>ジギョウ</t>
    </rPh>
    <rPh sb="27" eb="29">
      <t>シキュウ</t>
    </rPh>
    <rPh sb="29" eb="30">
      <t>スミ</t>
    </rPh>
    <rPh sb="31" eb="34">
      <t>ビョウショウスウ</t>
    </rPh>
    <phoneticPr fontId="1"/>
  </si>
  <si>
    <t>4.うち転換数</t>
    <rPh sb="4" eb="6">
      <t>テンカン</t>
    </rPh>
    <rPh sb="6" eb="7">
      <t>スウ</t>
    </rPh>
    <phoneticPr fontId="1"/>
  </si>
  <si>
    <t>最小値</t>
    <rPh sb="0" eb="3">
      <t>サイショウチ</t>
    </rPh>
    <phoneticPr fontId="1"/>
  </si>
  <si>
    <t>最大値</t>
    <rPh sb="0" eb="3">
      <t>サイダイチ</t>
    </rPh>
    <phoneticPr fontId="1"/>
  </si>
  <si>
    <t>機能別</t>
    <rPh sb="0" eb="3">
      <t>キノウベツ</t>
    </rPh>
    <phoneticPr fontId="1"/>
  </si>
  <si>
    <t>融通数（=最小値）</t>
    <rPh sb="2" eb="3">
      <t>スウ</t>
    </rPh>
    <rPh sb="5" eb="8">
      <t>サイショウチ</t>
    </rPh>
    <phoneticPr fontId="1"/>
  </si>
  <si>
    <t>３のうち同一開設者の・・・の値チェック</t>
    <rPh sb="4" eb="6">
      <t>ドウイツ</t>
    </rPh>
    <rPh sb="6" eb="9">
      <t>カイセツシャ</t>
    </rPh>
    <rPh sb="14" eb="15">
      <t>アタイ</t>
    </rPh>
    <phoneticPr fontId="1"/>
  </si>
  <si>
    <t>病床融通数値ﾁｪｯｸ</t>
    <rPh sb="0" eb="2">
      <t>ビョウショウ</t>
    </rPh>
    <rPh sb="2" eb="4">
      <t>ユウズウ</t>
    </rPh>
    <rPh sb="4" eb="5">
      <t>スウ</t>
    </rPh>
    <phoneticPr fontId="1"/>
  </si>
  <si>
    <t>前3区-後3区</t>
    <rPh sb="0" eb="1">
      <t>マエ</t>
    </rPh>
    <rPh sb="2" eb="3">
      <t>ク</t>
    </rPh>
    <rPh sb="4" eb="5">
      <t>アト</t>
    </rPh>
    <phoneticPr fontId="1"/>
  </si>
  <si>
    <t>融通3区</t>
    <rPh sb="0" eb="2">
      <t>ユウズウ</t>
    </rPh>
    <rPh sb="3" eb="4">
      <t>ク</t>
    </rPh>
    <phoneticPr fontId="1"/>
  </si>
  <si>
    <t>転換可能最大数</t>
    <rPh sb="0" eb="2">
      <t>テンカン</t>
    </rPh>
    <rPh sb="4" eb="6">
      <t>サイダイ</t>
    </rPh>
    <phoneticPr fontId="1"/>
  </si>
  <si>
    <t>他の医療機関との病床融通数
（※４）</t>
    <rPh sb="0" eb="1">
      <t>タ</t>
    </rPh>
    <rPh sb="2" eb="4">
      <t>イリョウ</t>
    </rPh>
    <rPh sb="4" eb="6">
      <t>キカン</t>
    </rPh>
    <rPh sb="8" eb="10">
      <t>ビョウショウ</t>
    </rPh>
    <rPh sb="10" eb="12">
      <t>ユウズウ</t>
    </rPh>
    <rPh sb="12" eb="13">
      <t>スウ</t>
    </rPh>
    <phoneticPr fontId="1"/>
  </si>
  <si>
    <t>うち同一開設者の医療機関との病床融通数</t>
    <rPh sb="2" eb="4">
      <t>ドウイツ</t>
    </rPh>
    <rPh sb="4" eb="6">
      <t>カイセツ</t>
    </rPh>
    <rPh sb="6" eb="7">
      <t>シャ</t>
    </rPh>
    <rPh sb="8" eb="10">
      <t>イリョウ</t>
    </rPh>
    <rPh sb="10" eb="12">
      <t>キカン</t>
    </rPh>
    <rPh sb="14" eb="16">
      <t>ビョウショウ</t>
    </rPh>
    <rPh sb="16" eb="18">
      <t>ユウズウ</t>
    </rPh>
    <rPh sb="18" eb="19">
      <t>スウ</t>
    </rPh>
    <phoneticPr fontId="1"/>
  </si>
  <si>
    <t>※４　病院統合や地域医療連携推進法人の病床融通制度等を活用し、
　　　他の医療機関から病床の融通を受けた場合はマイナス表記、病床を融通した場合はプラス表記とすること。
　　　 また、「（参考）病床融通に関する概要」シートに関連する医療機関の病床数を記載すること。</t>
    <rPh sb="93" eb="95">
      <t>サンコウ</t>
    </rPh>
    <rPh sb="98" eb="100">
      <t>ユウズウ</t>
    </rPh>
    <rPh sb="101" eb="102">
      <t>カン</t>
    </rPh>
    <rPh sb="104" eb="106">
      <t>ガイヨウ</t>
    </rPh>
    <rPh sb="111" eb="113">
      <t>カンレン</t>
    </rPh>
    <rPh sb="115" eb="117">
      <t>イリョウ</t>
    </rPh>
    <rPh sb="117" eb="119">
      <t>キカン</t>
    </rPh>
    <rPh sb="120" eb="122">
      <t>ビョウショウ</t>
    </rPh>
    <rPh sb="122" eb="123">
      <t>スウ</t>
    </rPh>
    <rPh sb="124" eb="126">
      <t>キサイ</t>
    </rPh>
    <phoneticPr fontId="1"/>
  </si>
  <si>
    <t>対象３区分の許可病床数が病床融通分を除いて対象３区分の稼働病床の10%以上減少しているか</t>
    <rPh sb="0" eb="2">
      <t>タイショウ</t>
    </rPh>
    <rPh sb="3" eb="5">
      <t>クブン</t>
    </rPh>
    <rPh sb="6" eb="8">
      <t>キョカ</t>
    </rPh>
    <rPh sb="8" eb="11">
      <t>ビョウショウスウ</t>
    </rPh>
    <rPh sb="12" eb="14">
      <t>ビョウショウ</t>
    </rPh>
    <rPh sb="14" eb="16">
      <t>ユウズウ</t>
    </rPh>
    <rPh sb="16" eb="17">
      <t>ブン</t>
    </rPh>
    <rPh sb="18" eb="19">
      <t>ノゾ</t>
    </rPh>
    <rPh sb="21" eb="23">
      <t>タイショウ</t>
    </rPh>
    <rPh sb="24" eb="26">
      <t>クブン</t>
    </rPh>
    <rPh sb="27" eb="29">
      <t>カドウ</t>
    </rPh>
    <rPh sb="29" eb="31">
      <t>ビョウショウ</t>
    </rPh>
    <rPh sb="35" eb="37">
      <t>イジョウ</t>
    </rPh>
    <rPh sb="37" eb="39">
      <t>ゲンショウ</t>
    </rPh>
    <phoneticPr fontId="1"/>
  </si>
  <si>
    <t>3.うち他院への
融通数</t>
    <rPh sb="4" eb="5">
      <t>タ</t>
    </rPh>
    <rPh sb="5" eb="6">
      <t>イン</t>
    </rPh>
    <rPh sb="9" eb="11">
      <t>ユウズウ</t>
    </rPh>
    <rPh sb="11" eb="12">
      <t>スウ</t>
    </rPh>
    <phoneticPr fontId="1"/>
  </si>
  <si>
    <t>３区分の減少数</t>
    <phoneticPr fontId="1"/>
  </si>
  <si>
    <t>←のうち融通数</t>
    <rPh sb="4" eb="6">
      <t>ユウズウ</t>
    </rPh>
    <phoneticPr fontId="1"/>
  </si>
  <si>
    <t>Ａ</t>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</si>
  <si>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補正後の年間在棟患者延べ数＝在棟患者延べ数（（48）欄に記載された数値）÷報告可能な対象期間（月単位）×12
　　（注）　報告可能な対象期間（月単位）は、平成30年度病床機能報告で報告した月数とすること。
　　　　　例）　報告可能な対象期間を「平成30年7月1日～平成30年12月末日」とした場合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ザイトウ</t>
    </rPh>
    <rPh sb="168" eb="170">
      <t>カンジャ</t>
    </rPh>
    <rPh sb="170" eb="171">
      <t>ノ</t>
    </rPh>
    <rPh sb="172" eb="173">
      <t>スウ</t>
    </rPh>
    <rPh sb="178" eb="179">
      <t>ラン</t>
    </rPh>
    <rPh sb="180" eb="182">
      <t>キサイ</t>
    </rPh>
    <rPh sb="185" eb="187">
      <t>スウチ</t>
    </rPh>
    <rPh sb="213" eb="215">
      <t>ホウコク</t>
    </rPh>
    <rPh sb="215" eb="217">
      <t>カノウ</t>
    </rPh>
    <rPh sb="218" eb="220">
      <t>タイショウ</t>
    </rPh>
    <rPh sb="220" eb="222">
      <t>キカン</t>
    </rPh>
    <rPh sb="223" eb="224">
      <t>ツキ</t>
    </rPh>
    <rPh sb="224" eb="226">
      <t>タンイ</t>
    </rPh>
    <rPh sb="229" eb="231">
      <t>ヘイセイ</t>
    </rPh>
    <rPh sb="233" eb="235">
      <t>ネンド</t>
    </rPh>
    <rPh sb="235" eb="237">
      <t>ビョウショウ</t>
    </rPh>
    <rPh sb="237" eb="239">
      <t>キノウ</t>
    </rPh>
    <rPh sb="239" eb="241">
      <t>ホウコク</t>
    </rPh>
    <rPh sb="242" eb="244">
      <t>ホウコク</t>
    </rPh>
    <rPh sb="246" eb="248">
      <t>ツキスウ</t>
    </rPh>
    <rPh sb="260" eb="261">
      <t>レイ</t>
    </rPh>
    <rPh sb="263" eb="265">
      <t>ホウコク</t>
    </rPh>
    <rPh sb="265" eb="267">
      <t>カノウ</t>
    </rPh>
    <rPh sb="268" eb="270">
      <t>タイショウ</t>
    </rPh>
    <rPh sb="270" eb="272">
      <t>キカン</t>
    </rPh>
    <rPh sb="274" eb="276">
      <t>ヘイセイ</t>
    </rPh>
    <rPh sb="278" eb="279">
      <t>ネン</t>
    </rPh>
    <rPh sb="280" eb="281">
      <t>ガツ</t>
    </rPh>
    <rPh sb="282" eb="283">
      <t>ニチ</t>
    </rPh>
    <rPh sb="284" eb="286">
      <t>ヘイセイ</t>
    </rPh>
    <rPh sb="288" eb="289">
      <t>ネン</t>
    </rPh>
    <rPh sb="291" eb="292">
      <t>ガツ</t>
    </rPh>
    <rPh sb="292" eb="294">
      <t>マツジツ</t>
    </rPh>
    <rPh sb="298" eb="300">
      <t>バアイ</t>
    </rPh>
    <rPh sb="303" eb="305">
      <t>ホウコク</t>
    </rPh>
    <rPh sb="305" eb="307">
      <t>カノウ</t>
    </rPh>
    <rPh sb="308" eb="310">
      <t>タイショウ</t>
    </rPh>
    <rPh sb="310" eb="312">
      <t>キカン</t>
    </rPh>
    <rPh sb="313" eb="316">
      <t>ツキタンイ</t>
    </rPh>
    <phoneticPr fontId="1"/>
  </si>
  <si>
    <t>病床機能再編計画</t>
    <rPh sb="0" eb="2">
      <t>ビョウショウ</t>
    </rPh>
    <rPh sb="2" eb="4">
      <t>キノウ</t>
    </rPh>
    <rPh sb="4" eb="6">
      <t>サイヘン</t>
    </rPh>
    <rPh sb="6" eb="8">
      <t>ケイカク</t>
    </rPh>
    <phoneticPr fontId="1"/>
  </si>
  <si>
    <t>医療機関名</t>
    <rPh sb="0" eb="2">
      <t>イリョウ</t>
    </rPh>
    <rPh sb="2" eb="4">
      <t>キカン</t>
    </rPh>
    <phoneticPr fontId="1"/>
  </si>
  <si>
    <t>病床数(床)</t>
    <phoneticPr fontId="1"/>
  </si>
  <si>
    <t>平成３０年度病床機能報告　現在（H30.7.1）</t>
    <rPh sb="0" eb="2">
      <t>ヘイセイ</t>
    </rPh>
    <rPh sb="13" eb="15">
      <t>ゲンザイ</t>
    </rPh>
    <phoneticPr fontId="1"/>
  </si>
  <si>
    <t>一般病床(A)</t>
    <rPh sb="0" eb="2">
      <t>イッパン</t>
    </rPh>
    <rPh sb="2" eb="4">
      <t>ビョウショウ</t>
    </rPh>
    <phoneticPr fontId="1"/>
  </si>
  <si>
    <t>高度急性期(a)</t>
    <rPh sb="0" eb="2">
      <t>コウド</t>
    </rPh>
    <rPh sb="2" eb="5">
      <t>キュウセイキ</t>
    </rPh>
    <phoneticPr fontId="1"/>
  </si>
  <si>
    <t>一般病床(G)</t>
    <rPh sb="0" eb="2">
      <t>イッパン</t>
    </rPh>
    <rPh sb="2" eb="4">
      <t>ビョウショウ</t>
    </rPh>
    <phoneticPr fontId="1"/>
  </si>
  <si>
    <t>高度急性期(g)</t>
    <rPh sb="0" eb="2">
      <t>コウド</t>
    </rPh>
    <rPh sb="2" eb="5">
      <t>キュウセイキ</t>
    </rPh>
    <phoneticPr fontId="1"/>
  </si>
  <si>
    <t>療養病床(B)</t>
    <rPh sb="0" eb="2">
      <t>リョウヨウ</t>
    </rPh>
    <rPh sb="2" eb="4">
      <t>ビョウショウ</t>
    </rPh>
    <phoneticPr fontId="1"/>
  </si>
  <si>
    <t>急性期(b)</t>
    <rPh sb="0" eb="3">
      <t>キュウセイキ</t>
    </rPh>
    <phoneticPr fontId="1"/>
  </si>
  <si>
    <t>療養病床(H)</t>
    <rPh sb="0" eb="2">
      <t>リョウヨウ</t>
    </rPh>
    <rPh sb="2" eb="4">
      <t>ビョウショウ</t>
    </rPh>
    <phoneticPr fontId="1"/>
  </si>
  <si>
    <t>急性期(h)</t>
    <rPh sb="0" eb="3">
      <t>キュウセイキ</t>
    </rPh>
    <phoneticPr fontId="1"/>
  </si>
  <si>
    <t>回復期(c)</t>
    <rPh sb="0" eb="2">
      <t>カイフク</t>
    </rPh>
    <rPh sb="2" eb="3">
      <t>キ</t>
    </rPh>
    <phoneticPr fontId="1"/>
  </si>
  <si>
    <t>回復期(i)</t>
    <rPh sb="0" eb="2">
      <t>カイフク</t>
    </rPh>
    <rPh sb="2" eb="3">
      <t>キ</t>
    </rPh>
    <phoneticPr fontId="1"/>
  </si>
  <si>
    <t>慢性期(d)</t>
    <rPh sb="0" eb="3">
      <t>マンセイキ</t>
    </rPh>
    <phoneticPr fontId="1"/>
  </si>
  <si>
    <t>慢性期(j)</t>
    <rPh sb="0" eb="3">
      <t>マンセイキ</t>
    </rPh>
    <phoneticPr fontId="1"/>
  </si>
  <si>
    <t>休棟中</t>
    <rPh sb="0" eb="1">
      <t>キュウ</t>
    </rPh>
    <rPh sb="1" eb="2">
      <t>トウ</t>
    </rPh>
    <rPh sb="2" eb="3">
      <t>チュウ</t>
    </rPh>
    <phoneticPr fontId="1"/>
  </si>
  <si>
    <t>休棟予定(k)</t>
    <rPh sb="0" eb="1">
      <t>キュウ</t>
    </rPh>
    <rPh sb="1" eb="2">
      <t>トウ</t>
    </rPh>
    <rPh sb="2" eb="4">
      <t>ヨテイ</t>
    </rPh>
    <phoneticPr fontId="1"/>
  </si>
  <si>
    <t xml:space="preserve"> うち再開予定有(e)</t>
    <rPh sb="3" eb="5">
      <t>サイカイ</t>
    </rPh>
    <rPh sb="5" eb="7">
      <t>ヨテイ</t>
    </rPh>
    <rPh sb="7" eb="8">
      <t>アリ</t>
    </rPh>
    <phoneticPr fontId="1"/>
  </si>
  <si>
    <t>(廃止予定)</t>
    <rPh sb="1" eb="3">
      <t>ハイシ</t>
    </rPh>
    <rPh sb="3" eb="5">
      <t>ヨテイ</t>
    </rPh>
    <phoneticPr fontId="1"/>
  </si>
  <si>
    <t xml:space="preserve"> 　  　 〃　　無(f)</t>
    <rPh sb="9" eb="10">
      <t>ナ</t>
    </rPh>
    <phoneticPr fontId="1"/>
  </si>
  <si>
    <t>(介護保険施設等へ)</t>
    <rPh sb="1" eb="3">
      <t>カイゴ</t>
    </rPh>
    <rPh sb="3" eb="5">
      <t>ホケン</t>
    </rPh>
    <rPh sb="5" eb="7">
      <t>シセツ</t>
    </rPh>
    <rPh sb="7" eb="8">
      <t>トウ</t>
    </rPh>
    <phoneticPr fontId="1"/>
  </si>
  <si>
    <t>計(A+B)</t>
    <rPh sb="0" eb="1">
      <t>ケイ</t>
    </rPh>
    <phoneticPr fontId="1"/>
  </si>
  <si>
    <t>計(a+b+c+d+e+f)</t>
    <rPh sb="0" eb="1">
      <t>ケイ</t>
    </rPh>
    <phoneticPr fontId="1"/>
  </si>
  <si>
    <t>計(G+H)</t>
    <rPh sb="0" eb="1">
      <t>ケイ</t>
    </rPh>
    <phoneticPr fontId="1"/>
  </si>
  <si>
    <t>計(g+h+i+j+k)</t>
    <rPh sb="0" eb="1">
      <t>ケイ</t>
    </rPh>
    <phoneticPr fontId="1"/>
  </si>
  <si>
    <t>（上記内容（減床）の考え方について）</t>
    <rPh sb="1" eb="3">
      <t>ジョウキ</t>
    </rPh>
    <rPh sb="3" eb="5">
      <t>ナイヨウ</t>
    </rPh>
    <rPh sb="6" eb="8">
      <t>ゲンショウ</t>
    </rPh>
    <phoneticPr fontId="1"/>
  </si>
  <si>
    <r>
      <rPr>
        <b/>
        <sz val="11"/>
        <rFont val="游ゴシック Medium"/>
        <family val="3"/>
        <charset val="128"/>
      </rPr>
      <t>平均在院日数</t>
    </r>
    <r>
      <rPr>
        <sz val="11"/>
        <rFont val="游ゴシック"/>
        <family val="3"/>
        <charset val="128"/>
      </rPr>
      <t>　</t>
    </r>
    <r>
      <rPr>
        <sz val="11"/>
        <rFont val="游明朝"/>
        <family val="1"/>
        <charset val="128"/>
      </rPr>
      <t>一般：　　　　</t>
    </r>
    <r>
      <rPr>
        <sz val="11"/>
        <color rgb="FF000000"/>
        <rFont val="游明朝"/>
        <family val="1"/>
        <charset val="128"/>
      </rPr>
      <t>日</t>
    </r>
    <phoneticPr fontId="1"/>
  </si>
  <si>
    <r>
      <rPr>
        <b/>
        <sz val="11"/>
        <rFont val="游ゴシック Medium"/>
        <family val="3"/>
        <charset val="128"/>
      </rPr>
      <t>病床利用率</t>
    </r>
    <r>
      <rPr>
        <sz val="11"/>
        <rFont val="游ゴシック"/>
        <family val="3"/>
        <charset val="128"/>
      </rPr>
      <t>　</t>
    </r>
    <r>
      <rPr>
        <sz val="11"/>
        <rFont val="游明朝"/>
        <family val="1"/>
        <charset val="128"/>
      </rPr>
      <t>一般：　　　％　療養：　　％</t>
    </r>
    <phoneticPr fontId="1"/>
  </si>
  <si>
    <r>
      <rPr>
        <b/>
        <sz val="11"/>
        <rFont val="游ゴシック Medium"/>
        <family val="3"/>
        <charset val="128"/>
      </rPr>
      <t>病床稼働率</t>
    </r>
    <r>
      <rPr>
        <sz val="11"/>
        <rFont val="游ゴシック"/>
        <family val="3"/>
        <charset val="128"/>
      </rPr>
      <t>　</t>
    </r>
    <r>
      <rPr>
        <sz val="11"/>
        <rFont val="游明朝"/>
        <family val="1"/>
        <charset val="128"/>
      </rPr>
      <t>一般：　　　％　療養：　　％　</t>
    </r>
    <phoneticPr fontId="1"/>
  </si>
  <si>
    <r>
      <rPr>
        <b/>
        <sz val="11"/>
        <rFont val="游ゴシック Medium"/>
        <family val="3"/>
        <charset val="128"/>
      </rPr>
      <t>診療科</t>
    </r>
    <r>
      <rPr>
        <sz val="11"/>
        <rFont val="游明朝"/>
        <family val="1"/>
        <charset val="128"/>
      </rPr>
      <t>　合計　　　科
　</t>
    </r>
    <phoneticPr fontId="1"/>
  </si>
  <si>
    <t>主な紹介元医療機関</t>
    <phoneticPr fontId="1"/>
  </si>
  <si>
    <t>主な紹介先医療機関</t>
    <phoneticPr fontId="1"/>
  </si>
  <si>
    <r>
      <rPr>
        <b/>
        <sz val="11"/>
        <rFont val="游ゴシック Medium"/>
        <family val="3"/>
        <charset val="128"/>
      </rPr>
      <t>当院の現状（認定・指定の状況、主な患者像、地域の役割等）</t>
    </r>
    <r>
      <rPr>
        <sz val="11"/>
        <rFont val="游明朝"/>
        <family val="1"/>
        <charset val="128"/>
      </rPr>
      <t xml:space="preserve">
【主な認定・指定の状況】
【主な患者像、地域の役割等】
</t>
    </r>
    <phoneticPr fontId="1"/>
  </si>
  <si>
    <r>
      <rPr>
        <b/>
        <sz val="11"/>
        <rFont val="游ゴシック Medium"/>
        <family val="3"/>
        <charset val="128"/>
      </rPr>
      <t>当病院の未来像（病床機能・病床数の見込み、施設への転換見込み、院舎建て替えの見込み、地域の役割等）</t>
    </r>
    <r>
      <rPr>
        <sz val="11"/>
        <rFont val="游明朝"/>
        <family val="1"/>
        <charset val="128"/>
      </rPr>
      <t xml:space="preserve">
</t>
    </r>
    <phoneticPr fontId="1"/>
  </si>
  <si>
    <r>
      <rPr>
        <b/>
        <sz val="11"/>
        <rFont val="游ゴシック Medium"/>
        <family val="3"/>
        <charset val="128"/>
      </rPr>
      <t>在宅医療への取組状況（現状及び今後の展望）</t>
    </r>
    <r>
      <rPr>
        <sz val="11"/>
        <rFont val="游明朝"/>
        <family val="1"/>
        <charset val="128"/>
      </rPr>
      <t xml:space="preserve">
</t>
    </r>
    <r>
      <rPr>
        <b/>
        <sz val="11"/>
        <rFont val="游ゴシック Medium"/>
        <family val="3"/>
        <charset val="128"/>
      </rPr>
      <t>＜退院支援＞</t>
    </r>
    <r>
      <rPr>
        <sz val="11"/>
        <rFont val="游明朝"/>
        <family val="1"/>
        <charset val="128"/>
      </rPr>
      <t xml:space="preserve">
</t>
    </r>
    <r>
      <rPr>
        <b/>
        <sz val="11"/>
        <rFont val="游ゴシック Medium"/>
        <family val="3"/>
        <charset val="128"/>
      </rPr>
      <t xml:space="preserve">
＜訪問診療＞</t>
    </r>
    <r>
      <rPr>
        <sz val="11"/>
        <rFont val="游明朝"/>
        <family val="1"/>
        <charset val="128"/>
      </rPr>
      <t xml:space="preserve">
</t>
    </r>
    <r>
      <rPr>
        <b/>
        <sz val="11"/>
        <rFont val="游ゴシック Medium"/>
        <family val="3"/>
        <charset val="128"/>
      </rPr>
      <t>＜後方支援＞</t>
    </r>
    <r>
      <rPr>
        <sz val="11"/>
        <rFont val="游明朝"/>
        <family val="1"/>
        <charset val="128"/>
      </rPr>
      <t xml:space="preserve">
</t>
    </r>
    <r>
      <rPr>
        <b/>
        <sz val="11"/>
        <rFont val="游ゴシック Medium"/>
        <family val="3"/>
        <charset val="128"/>
      </rPr>
      <t>＜看取り＞</t>
    </r>
    <r>
      <rPr>
        <sz val="11"/>
        <rFont val="游明朝"/>
        <family val="1"/>
        <charset val="128"/>
      </rPr>
      <t xml:space="preserve">
</t>
    </r>
    <phoneticPr fontId="1"/>
  </si>
  <si>
    <t>将来（R　　.　　.　　）※R9.3.31まで</t>
    <rPh sb="0" eb="2">
      <t>ショウライ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</si>
</sst>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0.0%"/>
    <numFmt numFmtId="184" formatCode="#,##0;&quot;▲ &quot;#,##0"/>
    <numFmt numFmtId="185" formatCode="\(#,##0\);&quot;(▲ &quot;#,##0\)"/>
    <numFmt numFmtId="186" formatCode="#,##0.0_ "/>
    <numFmt numFmtId="187" formatCode="0%&quot;以&quot;&quot;上&quot;"/>
  </numFmts>
  <fonts count="7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b/>
      <sz val="9"/>
      <color indexed="81"/>
      <name val="MS P ゴシック"/>
      <family val="3"/>
      <charset val="128"/>
    </font>
    <font>
      <b/>
      <sz val="10"/>
      <color theme="0"/>
      <name val="メイリオ"/>
      <family val="3"/>
      <charset val="128"/>
    </font>
    <font>
      <sz val="11"/>
      <name val="メイリオ"/>
      <family val="3"/>
      <charset val="128"/>
    </font>
    <font>
      <sz val="10"/>
      <name val="メイリオ"/>
      <family val="3"/>
      <charset val="128"/>
    </font>
    <font>
      <sz val="14"/>
      <name val="メイリオ"/>
      <family val="3"/>
      <charset val="128"/>
    </font>
    <font>
      <sz val="8"/>
      <name val="メイリオ"/>
      <family val="3"/>
      <charset val="128"/>
    </font>
    <font>
      <sz val="9"/>
      <name val="メイリオ"/>
      <family val="3"/>
      <charset val="128"/>
    </font>
    <font>
      <sz val="11"/>
      <color theme="0"/>
      <name val="メイリオ"/>
      <family val="3"/>
      <charset val="128"/>
    </font>
    <font>
      <sz val="7"/>
      <name val="メイリオ"/>
      <family val="3"/>
      <charset val="128"/>
    </font>
    <font>
      <sz val="9.5"/>
      <name val="メイリオ"/>
      <family val="3"/>
      <charset val="128"/>
    </font>
    <font>
      <sz val="11"/>
      <name val="游ゴシック Medium"/>
      <family val="3"/>
      <charset val="128"/>
    </font>
    <font>
      <sz val="11"/>
      <color theme="1"/>
      <name val="游ゴシック"/>
      <family val="3"/>
      <charset val="128"/>
    </font>
    <font>
      <sz val="16"/>
      <name val="游ゴシック Medium"/>
      <family val="3"/>
      <charset val="128"/>
    </font>
    <font>
      <sz val="11"/>
      <name val="游ゴシック"/>
      <family val="3"/>
      <charset val="128"/>
    </font>
    <font>
      <sz val="12"/>
      <name val="游ゴシック Medium"/>
      <family val="3"/>
      <charset val="128"/>
    </font>
    <font>
      <b/>
      <sz val="11"/>
      <name val="游ゴシック Medium"/>
      <family val="3"/>
      <charset val="128"/>
    </font>
    <font>
      <sz val="9"/>
      <name val="游ゴシック"/>
      <family val="3"/>
      <charset val="128"/>
    </font>
    <font>
      <sz val="11"/>
      <name val="游明朝"/>
      <family val="1"/>
      <charset val="128"/>
    </font>
    <font>
      <sz val="11"/>
      <color rgb="FF000000"/>
      <name val="游明朝"/>
      <family val="1"/>
      <charset val="128"/>
    </font>
    <font>
      <sz val="11"/>
      <name val="游明朝"/>
      <family val="3"/>
      <charset val="128"/>
    </font>
  </fonts>
  <fills count="52">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s>
  <borders count="16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auto="1"/>
      </top>
      <bottom/>
      <diagonal/>
    </border>
    <border>
      <left style="thin">
        <color indexed="64"/>
      </left>
      <right style="thin">
        <color indexed="64"/>
      </right>
      <top style="medium">
        <color auto="1"/>
      </top>
      <bottom style="thin">
        <color indexed="64"/>
      </bottom>
      <diagonal/>
    </border>
    <border>
      <left style="medium">
        <color auto="1"/>
      </left>
      <right/>
      <top/>
      <bottom style="thin">
        <color indexed="64"/>
      </bottom>
      <diagonal/>
    </border>
    <border>
      <left style="thin">
        <color indexed="64"/>
      </left>
      <right style="medium">
        <color auto="1"/>
      </right>
      <top style="hair">
        <color indexed="64"/>
      </top>
      <bottom style="hair">
        <color indexed="64"/>
      </bottom>
      <diagonal/>
    </border>
    <border>
      <left style="thin">
        <color indexed="64"/>
      </left>
      <right style="medium">
        <color auto="1"/>
      </right>
      <top style="thin">
        <color indexed="64"/>
      </top>
      <bottom/>
      <diagonal/>
    </border>
    <border>
      <left style="thin">
        <color indexed="64"/>
      </left>
      <right/>
      <top style="thin">
        <color indexed="64"/>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right/>
      <top style="hair">
        <color indexed="64"/>
      </top>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right/>
      <top/>
      <bottom style="hair">
        <color auto="1"/>
      </bottom>
      <diagonal/>
    </border>
    <border>
      <left/>
      <right/>
      <top style="hair">
        <color auto="1"/>
      </top>
      <bottom style="hair">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s>
  <cellStyleXfs count="346">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50">
    <xf numFmtId="0" fontId="0" fillId="0" borderId="0" xfId="0">
      <alignment vertical="center"/>
    </xf>
    <xf numFmtId="0" fontId="53" fillId="50" borderId="72" xfId="0" applyFont="1" applyFill="1" applyBorder="1" applyProtection="1">
      <alignment vertical="center"/>
      <protection locked="0"/>
    </xf>
    <xf numFmtId="0" fontId="53" fillId="50" borderId="73" xfId="0" applyFont="1" applyFill="1" applyBorder="1" applyProtection="1">
      <alignment vertical="center"/>
      <protection locked="0"/>
    </xf>
    <xf numFmtId="0" fontId="53" fillId="50" borderId="74" xfId="0" applyFont="1" applyFill="1" applyBorder="1" applyProtection="1">
      <alignment vertical="center"/>
      <protection locked="0"/>
    </xf>
    <xf numFmtId="0" fontId="53" fillId="50" borderId="75" xfId="0" applyFont="1" applyFill="1" applyBorder="1" applyProtection="1">
      <alignment vertical="center"/>
      <protection locked="0"/>
    </xf>
    <xf numFmtId="0" fontId="53" fillId="50" borderId="76" xfId="0" applyFont="1" applyFill="1" applyBorder="1" applyProtection="1">
      <alignment vertical="center"/>
      <protection locked="0"/>
    </xf>
    <xf numFmtId="0" fontId="53" fillId="0" borderId="1" xfId="0" applyFont="1" applyFill="1" applyBorder="1" applyProtection="1">
      <alignment vertical="center"/>
    </xf>
    <xf numFmtId="0" fontId="53" fillId="0" borderId="48" xfId="0" applyFont="1" applyFill="1" applyBorder="1" applyProtection="1">
      <alignment vertical="center"/>
    </xf>
    <xf numFmtId="0" fontId="53" fillId="50" borderId="59" xfId="0" applyFont="1" applyFill="1" applyBorder="1" applyProtection="1">
      <alignment vertical="center"/>
      <protection locked="0"/>
    </xf>
    <xf numFmtId="0" fontId="53" fillId="50" borderId="60" xfId="0" applyFont="1" applyFill="1" applyBorder="1" applyProtection="1">
      <alignment vertical="center"/>
      <protection locked="0"/>
    </xf>
    <xf numFmtId="0" fontId="53" fillId="50" borderId="1" xfId="0" applyFont="1" applyFill="1" applyBorder="1" applyProtection="1">
      <alignment vertical="center"/>
      <protection locked="0"/>
    </xf>
    <xf numFmtId="0" fontId="53" fillId="50" borderId="63" xfId="0" applyFont="1" applyFill="1" applyBorder="1" applyProtection="1">
      <alignment vertical="center"/>
      <protection locked="0"/>
    </xf>
    <xf numFmtId="184" fontId="53" fillId="50" borderId="100" xfId="0" applyNumberFormat="1" applyFont="1" applyFill="1" applyBorder="1" applyProtection="1">
      <alignment vertical="center"/>
      <protection locked="0"/>
    </xf>
    <xf numFmtId="184" fontId="53" fillId="50" borderId="98" xfId="0" applyNumberFormat="1" applyFont="1" applyFill="1" applyBorder="1" applyProtection="1">
      <alignment vertical="center"/>
      <protection locked="0"/>
    </xf>
    <xf numFmtId="184" fontId="53" fillId="50" borderId="51" xfId="0" applyNumberFormat="1" applyFont="1" applyFill="1" applyBorder="1" applyProtection="1">
      <alignment vertical="center"/>
      <protection locked="0"/>
    </xf>
    <xf numFmtId="184" fontId="53" fillId="50" borderId="113" xfId="0" applyNumberFormat="1" applyFont="1" applyFill="1" applyBorder="1" applyProtection="1">
      <alignment vertical="center"/>
      <protection locked="0"/>
    </xf>
    <xf numFmtId="184" fontId="53" fillId="50" borderId="2" xfId="0" applyNumberFormat="1" applyFont="1" applyFill="1" applyBorder="1" applyProtection="1">
      <alignment vertical="center"/>
      <protection locked="0"/>
    </xf>
    <xf numFmtId="185" fontId="53" fillId="50" borderId="114" xfId="0" applyNumberFormat="1" applyFont="1" applyFill="1" applyBorder="1" applyProtection="1">
      <alignment vertical="center"/>
      <protection locked="0"/>
    </xf>
    <xf numFmtId="185" fontId="53" fillId="50" borderId="115" xfId="0" applyNumberFormat="1" applyFont="1" applyFill="1" applyBorder="1" applyProtection="1">
      <alignment vertical="center"/>
      <protection locked="0"/>
    </xf>
    <xf numFmtId="185" fontId="53" fillId="50" borderId="79" xfId="0" applyNumberFormat="1" applyFont="1" applyFill="1" applyBorder="1" applyProtection="1">
      <alignment vertical="center"/>
      <protection locked="0"/>
    </xf>
    <xf numFmtId="185" fontId="53" fillId="50" borderId="116" xfId="0" applyNumberFormat="1" applyFont="1" applyFill="1" applyBorder="1" applyProtection="1">
      <alignment vertical="center"/>
      <protection locked="0"/>
    </xf>
    <xf numFmtId="0" fontId="53" fillId="50" borderId="135" xfId="0" applyFont="1" applyFill="1" applyBorder="1" applyProtection="1">
      <alignment vertical="center"/>
      <protection locked="0"/>
    </xf>
    <xf numFmtId="0" fontId="53" fillId="50" borderId="126" xfId="0" applyFont="1" applyFill="1" applyBorder="1" applyProtection="1">
      <alignment vertical="center"/>
      <protection locked="0"/>
    </xf>
    <xf numFmtId="0" fontId="53" fillId="50" borderId="136" xfId="0" applyFont="1" applyFill="1" applyBorder="1" applyProtection="1">
      <alignment vertical="center"/>
      <protection locked="0"/>
    </xf>
    <xf numFmtId="0" fontId="53" fillId="50" borderId="137" xfId="0" applyFont="1" applyFill="1" applyBorder="1" applyProtection="1">
      <alignment vertical="center"/>
      <protection locked="0"/>
    </xf>
    <xf numFmtId="0" fontId="53" fillId="50" borderId="138" xfId="0" applyFont="1" applyFill="1" applyBorder="1" applyProtection="1">
      <alignment vertical="center"/>
      <protection locked="0"/>
    </xf>
    <xf numFmtId="0" fontId="53" fillId="0" borderId="139" xfId="0" applyFont="1" applyFill="1" applyBorder="1" applyProtection="1">
      <alignment vertical="center"/>
    </xf>
    <xf numFmtId="0" fontId="53" fillId="0" borderId="140" xfId="0" applyFont="1" applyFill="1" applyBorder="1" applyProtection="1">
      <alignment vertical="center"/>
    </xf>
    <xf numFmtId="0" fontId="53" fillId="0" borderId="141" xfId="0" applyFont="1" applyFill="1" applyBorder="1" applyProtection="1">
      <alignment vertical="center"/>
    </xf>
    <xf numFmtId="0" fontId="53" fillId="0" borderId="142" xfId="0" applyFont="1" applyFill="1" applyBorder="1" applyProtection="1">
      <alignment vertical="center"/>
    </xf>
    <xf numFmtId="0" fontId="53" fillId="0" borderId="143" xfId="0" applyFont="1" applyFill="1" applyBorder="1" applyProtection="1">
      <alignment vertical="center"/>
    </xf>
    <xf numFmtId="184" fontId="53" fillId="50" borderId="57" xfId="0" applyNumberFormat="1" applyFont="1" applyFill="1" applyBorder="1" applyProtection="1">
      <alignment vertical="center"/>
      <protection locked="0"/>
    </xf>
    <xf numFmtId="184" fontId="53" fillId="50" borderId="58" xfId="0" applyNumberFormat="1" applyFont="1" applyFill="1" applyBorder="1" applyProtection="1">
      <alignment vertical="center"/>
      <protection locked="0"/>
    </xf>
    <xf numFmtId="184" fontId="53" fillId="50" borderId="41" xfId="0" applyNumberFormat="1" applyFont="1" applyFill="1" applyBorder="1" applyProtection="1">
      <alignment vertical="center"/>
      <protection locked="0"/>
    </xf>
    <xf numFmtId="184" fontId="53" fillId="50" borderId="62" xfId="0" applyNumberFormat="1" applyFont="1" applyFill="1" applyBorder="1" applyProtection="1">
      <alignment vertical="center"/>
      <protection locked="0"/>
    </xf>
    <xf numFmtId="184" fontId="53" fillId="50" borderId="48" xfId="0" applyNumberFormat="1" applyFont="1" applyFill="1" applyBorder="1" applyProtection="1">
      <alignment vertical="center"/>
      <protection locked="0"/>
    </xf>
    <xf numFmtId="184" fontId="53" fillId="50" borderId="59" xfId="0" applyNumberFormat="1" applyFont="1" applyFill="1" applyBorder="1" applyProtection="1">
      <alignment vertical="center"/>
      <protection locked="0"/>
    </xf>
    <xf numFmtId="184" fontId="53" fillId="50" borderId="60" xfId="0" applyNumberFormat="1" applyFont="1" applyFill="1" applyBorder="1" applyProtection="1">
      <alignment vertical="center"/>
      <protection locked="0"/>
    </xf>
    <xf numFmtId="184" fontId="53" fillId="50" borderId="63" xfId="0" applyNumberFormat="1" applyFont="1" applyFill="1" applyBorder="1" applyProtection="1">
      <alignment vertical="center"/>
      <protection locked="0"/>
    </xf>
    <xf numFmtId="184" fontId="53" fillId="50" borderId="2" xfId="345" applyNumberFormat="1" applyFont="1" applyFill="1" applyBorder="1" applyProtection="1">
      <alignment vertical="center"/>
      <protection locked="0"/>
    </xf>
    <xf numFmtId="0" fontId="55" fillId="0" borderId="0" xfId="0" applyFont="1" applyFill="1" applyProtection="1">
      <alignment vertical="center"/>
    </xf>
    <xf numFmtId="0" fontId="53" fillId="0" borderId="0" xfId="0" applyFont="1" applyFill="1" applyProtection="1">
      <alignment vertical="center"/>
    </xf>
    <xf numFmtId="0" fontId="53" fillId="48" borderId="53" xfId="0" applyFont="1" applyFill="1" applyBorder="1" applyProtection="1">
      <alignment vertical="center"/>
    </xf>
    <xf numFmtId="0" fontId="56" fillId="48" borderId="61" xfId="0" applyFont="1" applyFill="1" applyBorder="1" applyAlignment="1" applyProtection="1">
      <alignment horizontal="center" vertical="center" shrinkToFit="1"/>
    </xf>
    <xf numFmtId="0" fontId="53" fillId="0" borderId="86" xfId="0" applyFont="1" applyFill="1" applyBorder="1" applyAlignment="1" applyProtection="1">
      <alignment horizontal="center" vertical="center"/>
    </xf>
    <xf numFmtId="0" fontId="54" fillId="48" borderId="71" xfId="0" applyFont="1" applyFill="1" applyBorder="1" applyAlignment="1" applyProtection="1">
      <alignment vertical="center" wrapText="1"/>
    </xf>
    <xf numFmtId="0" fontId="53" fillId="0" borderId="71" xfId="0" applyFont="1" applyFill="1" applyBorder="1" applyProtection="1">
      <alignment vertical="center"/>
    </xf>
    <xf numFmtId="0" fontId="53" fillId="0" borderId="75" xfId="0" applyFont="1" applyFill="1" applyBorder="1" applyProtection="1">
      <alignment vertical="center"/>
    </xf>
    <xf numFmtId="0" fontId="54" fillId="48" borderId="134" xfId="0" applyFont="1" applyFill="1" applyBorder="1" applyAlignment="1" applyProtection="1">
      <alignment vertical="center" shrinkToFit="1"/>
    </xf>
    <xf numFmtId="0" fontId="53" fillId="0" borderId="134" xfId="0" applyFont="1" applyFill="1" applyBorder="1" applyProtection="1">
      <alignment vertical="center"/>
    </xf>
    <xf numFmtId="0" fontId="53" fillId="0" borderId="137" xfId="0" applyFont="1" applyFill="1" applyBorder="1" applyProtection="1">
      <alignment vertical="center"/>
    </xf>
    <xf numFmtId="0" fontId="54" fillId="48" borderId="70" xfId="0" applyFont="1" applyFill="1" applyBorder="1" applyAlignment="1" applyProtection="1">
      <alignment vertical="center" wrapText="1"/>
    </xf>
    <xf numFmtId="0" fontId="53" fillId="0" borderId="70" xfId="0" applyFont="1" applyFill="1" applyBorder="1" applyProtection="1">
      <alignment vertical="center"/>
    </xf>
    <xf numFmtId="0" fontId="53" fillId="51" borderId="54" xfId="0" applyFont="1" applyFill="1" applyBorder="1" applyAlignment="1" applyProtection="1">
      <alignment horizontal="center" vertical="center"/>
    </xf>
    <xf numFmtId="0" fontId="53" fillId="0" borderId="103" xfId="0" applyFont="1" applyFill="1" applyBorder="1" applyAlignment="1" applyProtection="1">
      <alignment horizontal="center" vertical="center"/>
    </xf>
    <xf numFmtId="0" fontId="53" fillId="0" borderId="133" xfId="0" applyFont="1" applyFill="1" applyBorder="1" applyAlignment="1" applyProtection="1">
      <alignment horizontal="center" vertical="center"/>
    </xf>
    <xf numFmtId="0" fontId="53" fillId="0" borderId="60" xfId="0" applyFont="1" applyFill="1" applyBorder="1" applyAlignment="1" applyProtection="1">
      <alignment horizontal="center" vertical="center"/>
    </xf>
    <xf numFmtId="0" fontId="53" fillId="0" borderId="53" xfId="0" applyFont="1" applyFill="1" applyBorder="1" applyAlignment="1" applyProtection="1">
      <alignment vertical="center"/>
    </xf>
    <xf numFmtId="0" fontId="53" fillId="0" borderId="2" xfId="0" applyFont="1" applyFill="1" applyBorder="1" applyAlignment="1" applyProtection="1">
      <alignment horizontal="center" vertical="center"/>
    </xf>
    <xf numFmtId="184" fontId="53" fillId="0" borderId="2" xfId="0" applyNumberFormat="1" applyFont="1" applyFill="1" applyBorder="1" applyProtection="1">
      <alignment vertical="center"/>
    </xf>
    <xf numFmtId="184" fontId="53" fillId="0" borderId="58" xfId="0" applyNumberFormat="1" applyFont="1" applyFill="1" applyBorder="1" applyProtection="1">
      <alignment vertical="center"/>
    </xf>
    <xf numFmtId="184" fontId="53" fillId="0" borderId="48" xfId="0" applyNumberFormat="1" applyFont="1" applyFill="1" applyBorder="1" applyProtection="1">
      <alignment vertical="center"/>
    </xf>
    <xf numFmtId="184" fontId="53" fillId="0" borderId="47" xfId="0" applyNumberFormat="1" applyFont="1" applyFill="1" applyBorder="1" applyProtection="1">
      <alignment vertical="center"/>
    </xf>
    <xf numFmtId="0" fontId="53" fillId="0" borderId="47" xfId="0" applyFont="1" applyFill="1" applyBorder="1" applyProtection="1">
      <alignment vertical="center"/>
    </xf>
    <xf numFmtId="0" fontId="53" fillId="0" borderId="64" xfId="0" applyFont="1" applyFill="1" applyBorder="1" applyProtection="1">
      <alignment vertical="center"/>
    </xf>
    <xf numFmtId="0" fontId="53" fillId="0" borderId="2" xfId="0" applyFont="1" applyFill="1" applyBorder="1" applyProtection="1">
      <alignment vertical="center"/>
    </xf>
    <xf numFmtId="0" fontId="52" fillId="0" borderId="0" xfId="0" applyFont="1" applyFill="1" applyAlignment="1" applyProtection="1">
      <alignment horizontal="right" vertical="center"/>
    </xf>
    <xf numFmtId="0" fontId="53" fillId="0" borderId="0" xfId="0" applyFont="1" applyProtection="1">
      <alignment vertical="center"/>
    </xf>
    <xf numFmtId="0" fontId="53" fillId="0" borderId="0" xfId="0" applyFont="1" applyFill="1" applyBorder="1" applyAlignment="1" applyProtection="1">
      <alignment vertical="center"/>
    </xf>
    <xf numFmtId="0" fontId="53" fillId="0" borderId="0" xfId="0" applyFont="1" applyBorder="1" applyAlignment="1" applyProtection="1">
      <alignment horizontal="center" vertical="center"/>
    </xf>
    <xf numFmtId="0" fontId="53" fillId="0" borderId="0" xfId="0" applyFont="1" applyBorder="1" applyAlignment="1" applyProtection="1">
      <alignment horizontal="center" vertical="top"/>
    </xf>
    <xf numFmtId="0" fontId="57" fillId="0" borderId="0" xfId="0" applyFont="1" applyFill="1" applyBorder="1" applyAlignment="1" applyProtection="1">
      <alignment vertical="center"/>
    </xf>
    <xf numFmtId="184" fontId="53" fillId="0" borderId="100" xfId="0" applyNumberFormat="1" applyFont="1" applyFill="1" applyBorder="1" applyProtection="1">
      <alignment vertical="center"/>
    </xf>
    <xf numFmtId="0" fontId="53" fillId="0" borderId="95" xfId="0" applyFont="1" applyBorder="1" applyAlignment="1" applyProtection="1">
      <alignment horizontal="center" vertical="center"/>
    </xf>
    <xf numFmtId="0" fontId="53" fillId="0" borderId="56" xfId="0" applyFont="1" applyBorder="1" applyAlignment="1" applyProtection="1">
      <alignment horizontal="center" vertical="center"/>
    </xf>
    <xf numFmtId="0" fontId="53" fillId="0" borderId="0" xfId="0" applyFont="1" applyFill="1" applyBorder="1" applyAlignment="1" applyProtection="1">
      <alignment horizontal="center" vertical="center"/>
    </xf>
    <xf numFmtId="184" fontId="57" fillId="0" borderId="0" xfId="0" applyNumberFormat="1" applyFont="1" applyFill="1" applyBorder="1" applyProtection="1">
      <alignment vertical="center"/>
    </xf>
    <xf numFmtId="0" fontId="54" fillId="48" borderId="78" xfId="0" applyFont="1" applyFill="1" applyBorder="1" applyAlignment="1" applyProtection="1">
      <alignment horizontal="center" vertical="center" shrinkToFit="1"/>
    </xf>
    <xf numFmtId="185" fontId="53" fillId="0" borderId="77" xfId="0" applyNumberFormat="1" applyFont="1" applyFill="1" applyBorder="1" applyProtection="1">
      <alignment vertical="center"/>
    </xf>
    <xf numFmtId="184" fontId="53" fillId="51" borderId="110" xfId="0" applyNumberFormat="1" applyFont="1" applyFill="1" applyBorder="1" applyAlignment="1" applyProtection="1">
      <alignment horizontal="right" vertical="top"/>
    </xf>
    <xf numFmtId="184" fontId="53" fillId="51" borderId="111" xfId="0" applyNumberFormat="1" applyFont="1" applyFill="1" applyBorder="1" applyAlignment="1" applyProtection="1">
      <alignment horizontal="right" vertical="top"/>
    </xf>
    <xf numFmtId="0" fontId="57" fillId="0" borderId="130" xfId="0" applyFont="1" applyBorder="1" applyAlignment="1" applyProtection="1">
      <alignment horizontal="center" vertical="center" wrapText="1"/>
    </xf>
    <xf numFmtId="0" fontId="57" fillId="0" borderId="108" xfId="0" applyFont="1" applyBorder="1" applyAlignment="1" applyProtection="1">
      <alignment horizontal="center" vertical="center" wrapText="1"/>
    </xf>
    <xf numFmtId="0" fontId="57" fillId="0" borderId="109" xfId="0" applyFont="1" applyBorder="1" applyAlignment="1" applyProtection="1">
      <alignment horizontal="center" vertical="center"/>
    </xf>
    <xf numFmtId="0" fontId="53" fillId="0" borderId="104" xfId="0" applyFont="1" applyBorder="1" applyProtection="1">
      <alignment vertical="center"/>
    </xf>
    <xf numFmtId="0" fontId="53" fillId="0" borderId="105" xfId="0" applyFont="1" applyBorder="1" applyProtection="1">
      <alignment vertical="center"/>
    </xf>
    <xf numFmtId="0" fontId="54" fillId="48" borderId="2" xfId="0" applyFont="1" applyFill="1" applyBorder="1" applyAlignment="1" applyProtection="1">
      <alignment horizontal="center" vertical="center"/>
    </xf>
    <xf numFmtId="0" fontId="54" fillId="0" borderId="84" xfId="0" applyFont="1" applyBorder="1" applyAlignment="1" applyProtection="1">
      <alignment horizontal="center" vertical="center" wrapText="1"/>
    </xf>
    <xf numFmtId="0" fontId="54" fillId="0" borderId="82" xfId="0" applyFont="1" applyFill="1" applyBorder="1" applyAlignment="1" applyProtection="1">
      <alignment horizontal="center" vertical="center"/>
    </xf>
    <xf numFmtId="0" fontId="54" fillId="0" borderId="97" xfId="0" applyFont="1" applyFill="1" applyBorder="1" applyAlignment="1" applyProtection="1">
      <alignment horizontal="center" vertical="center"/>
    </xf>
    <xf numFmtId="0" fontId="53" fillId="0" borderId="106" xfId="0" applyFont="1" applyBorder="1" applyAlignment="1" applyProtection="1">
      <alignment horizontal="center" vertical="center"/>
    </xf>
    <xf numFmtId="0" fontId="53" fillId="0" borderId="88" xfId="0" applyFont="1" applyBorder="1" applyAlignment="1" applyProtection="1">
      <alignment horizontal="center" vertical="center"/>
    </xf>
    <xf numFmtId="0" fontId="57" fillId="0" borderId="80" xfId="0" applyFont="1" applyBorder="1" applyAlignment="1" applyProtection="1">
      <alignment horizontal="center" vertical="center" wrapText="1"/>
    </xf>
    <xf numFmtId="0" fontId="57" fillId="0" borderId="83" xfId="0" applyFont="1" applyFill="1" applyBorder="1" applyAlignment="1" applyProtection="1">
      <alignment horizontal="center" vertical="center" wrapText="1"/>
    </xf>
    <xf numFmtId="0" fontId="57" fillId="0" borderId="126" xfId="0" applyFont="1" applyFill="1" applyBorder="1" applyAlignment="1" applyProtection="1">
      <alignment horizontal="center" vertical="center" wrapText="1"/>
    </xf>
    <xf numFmtId="0" fontId="53" fillId="0" borderId="49" xfId="0" applyFont="1" applyFill="1" applyBorder="1" applyAlignment="1" applyProtection="1">
      <alignment vertical="center" shrinkToFit="1"/>
    </xf>
    <xf numFmtId="0" fontId="53" fillId="0" borderId="89" xfId="0" applyFont="1" applyFill="1" applyBorder="1" applyAlignment="1" applyProtection="1">
      <alignment horizontal="center" vertical="center" shrinkToFit="1"/>
    </xf>
    <xf numFmtId="184" fontId="53" fillId="0" borderId="129" xfId="0" applyNumberFormat="1" applyFont="1" applyFill="1" applyBorder="1" applyProtection="1">
      <alignment vertical="center"/>
    </xf>
    <xf numFmtId="184" fontId="53" fillId="0" borderId="124" xfId="0" applyNumberFormat="1" applyFont="1" applyFill="1" applyBorder="1" applyProtection="1">
      <alignment vertical="center"/>
    </xf>
    <xf numFmtId="184" fontId="53" fillId="51" borderId="54" xfId="0" applyNumberFormat="1" applyFont="1" applyFill="1" applyBorder="1" applyProtection="1">
      <alignment vertical="center"/>
    </xf>
    <xf numFmtId="184" fontId="53" fillId="0" borderId="103" xfId="0" applyNumberFormat="1" applyFont="1" applyFill="1" applyBorder="1" applyProtection="1">
      <alignment vertical="center"/>
    </xf>
    <xf numFmtId="184" fontId="53" fillId="0" borderId="91" xfId="0" applyNumberFormat="1" applyFont="1" applyFill="1" applyBorder="1" applyProtection="1">
      <alignment vertical="center"/>
    </xf>
    <xf numFmtId="184" fontId="53" fillId="0" borderId="59" xfId="0" applyNumberFormat="1" applyFont="1" applyFill="1" applyBorder="1" applyProtection="1">
      <alignment vertical="center"/>
    </xf>
    <xf numFmtId="184" fontId="53" fillId="0" borderId="60" xfId="0" applyNumberFormat="1" applyFont="1" applyFill="1" applyBorder="1" applyProtection="1">
      <alignment vertical="center"/>
    </xf>
    <xf numFmtId="184" fontId="53" fillId="0" borderId="1" xfId="0" applyNumberFormat="1" applyFont="1" applyFill="1" applyBorder="1" applyProtection="1">
      <alignment vertical="center"/>
    </xf>
    <xf numFmtId="184" fontId="53" fillId="0" borderId="63" xfId="0" applyNumberFormat="1" applyFont="1" applyFill="1" applyBorder="1" applyProtection="1">
      <alignment vertical="center"/>
    </xf>
    <xf numFmtId="184" fontId="53" fillId="0" borderId="64" xfId="0" applyNumberFormat="1" applyFont="1" applyFill="1" applyBorder="1" applyProtection="1">
      <alignment vertical="center"/>
    </xf>
    <xf numFmtId="0" fontId="54" fillId="0" borderId="0" xfId="0" applyFont="1" applyFill="1" applyAlignment="1" applyProtection="1">
      <alignment vertical="center"/>
    </xf>
    <xf numFmtId="0" fontId="53" fillId="48" borderId="2" xfId="0" applyFont="1" applyFill="1" applyBorder="1" applyAlignment="1" applyProtection="1">
      <alignment horizontal="center" vertical="center" shrinkToFit="1"/>
    </xf>
    <xf numFmtId="0" fontId="53" fillId="48" borderId="2" xfId="0" applyFont="1" applyFill="1" applyBorder="1" applyAlignment="1" applyProtection="1">
      <alignment horizontal="center" vertical="center"/>
    </xf>
    <xf numFmtId="0" fontId="54" fillId="48" borderId="61" xfId="0" applyFont="1" applyFill="1" applyBorder="1" applyAlignment="1" applyProtection="1">
      <alignment horizontal="center" vertical="center"/>
    </xf>
    <xf numFmtId="0" fontId="54" fillId="48" borderId="47" xfId="0" applyFont="1" applyFill="1" applyBorder="1" applyAlignment="1" applyProtection="1">
      <alignment vertical="center" wrapText="1"/>
    </xf>
    <xf numFmtId="184" fontId="53" fillId="0" borderId="62" xfId="0" applyNumberFormat="1" applyFont="1" applyFill="1" applyBorder="1" applyProtection="1">
      <alignment vertical="center"/>
    </xf>
    <xf numFmtId="0" fontId="54" fillId="48" borderId="47" xfId="0" applyFont="1" applyFill="1" applyBorder="1" applyAlignment="1" applyProtection="1">
      <alignment vertical="center" shrinkToFit="1"/>
    </xf>
    <xf numFmtId="0" fontId="54" fillId="48" borderId="2" xfId="0" applyFont="1" applyFill="1" applyBorder="1" applyAlignment="1" applyProtection="1">
      <alignment horizontal="center" vertical="center" wrapText="1"/>
    </xf>
    <xf numFmtId="0" fontId="53" fillId="0" borderId="56" xfId="0" applyFont="1" applyFill="1" applyBorder="1" applyAlignment="1" applyProtection="1">
      <alignment horizontal="center" vertical="center" shrinkToFit="1"/>
    </xf>
    <xf numFmtId="0" fontId="54" fillId="48" borderId="2" xfId="0" applyFont="1" applyFill="1" applyBorder="1" applyAlignment="1" applyProtection="1">
      <alignment vertical="center" shrinkToFit="1"/>
    </xf>
    <xf numFmtId="184" fontId="53" fillId="0" borderId="2" xfId="345" applyNumberFormat="1" applyFont="1" applyFill="1" applyBorder="1" applyProtection="1">
      <alignment vertical="center"/>
    </xf>
    <xf numFmtId="187" fontId="53" fillId="0" borderId="93" xfId="0" applyNumberFormat="1" applyFont="1" applyFill="1" applyBorder="1" applyProtection="1">
      <alignment vertical="center"/>
    </xf>
    <xf numFmtId="187" fontId="53" fillId="0" borderId="90" xfId="0" applyNumberFormat="1" applyFont="1" applyFill="1" applyBorder="1" applyProtection="1">
      <alignment vertical="center"/>
    </xf>
    <xf numFmtId="0" fontId="53" fillId="0" borderId="148" xfId="0" applyFont="1" applyFill="1" applyBorder="1" applyProtection="1">
      <alignment vertical="center"/>
    </xf>
    <xf numFmtId="0" fontId="54" fillId="48" borderId="47" xfId="0" applyFont="1" applyFill="1" applyBorder="1" applyAlignment="1" applyProtection="1">
      <alignment horizontal="center" vertical="center"/>
    </xf>
    <xf numFmtId="0" fontId="54" fillId="0" borderId="3" xfId="0" applyFont="1" applyFill="1" applyBorder="1" applyAlignment="1" applyProtection="1">
      <alignment vertical="center" wrapText="1"/>
    </xf>
    <xf numFmtId="0" fontId="54" fillId="48" borderId="2" xfId="0" applyFont="1" applyFill="1" applyBorder="1" applyAlignment="1" applyProtection="1">
      <alignment vertical="center" wrapText="1"/>
    </xf>
    <xf numFmtId="0" fontId="58" fillId="0" borderId="0" xfId="0" applyFont="1" applyFill="1" applyProtection="1">
      <alignment vertical="center"/>
    </xf>
    <xf numFmtId="184" fontId="53" fillId="0" borderId="127" xfId="0" applyNumberFormat="1" applyFont="1" applyFill="1" applyBorder="1" applyProtection="1">
      <alignment vertical="center"/>
    </xf>
    <xf numFmtId="0" fontId="53" fillId="51" borderId="60" xfId="0" applyFont="1" applyFill="1" applyBorder="1" applyProtection="1">
      <alignment vertical="center"/>
    </xf>
    <xf numFmtId="0" fontId="54" fillId="48" borderId="2" xfId="0" applyFont="1" applyFill="1" applyBorder="1" applyAlignment="1" applyProtection="1">
      <alignment horizontal="center" vertical="center" shrinkToFit="1"/>
    </xf>
    <xf numFmtId="38" fontId="53" fillId="0" borderId="2" xfId="345" applyFont="1" applyFill="1" applyBorder="1" applyProtection="1">
      <alignment vertical="center"/>
    </xf>
    <xf numFmtId="186" fontId="53" fillId="0" borderId="0" xfId="0" applyNumberFormat="1" applyFont="1" applyFill="1" applyBorder="1" applyAlignment="1" applyProtection="1">
      <alignment horizontal="center" vertical="center"/>
    </xf>
    <xf numFmtId="184" fontId="53" fillId="0" borderId="0" xfId="0" applyNumberFormat="1" applyFont="1" applyFill="1" applyBorder="1" applyProtection="1">
      <alignment vertical="center"/>
    </xf>
    <xf numFmtId="0" fontId="57" fillId="49" borderId="2" xfId="0" applyFont="1" applyFill="1" applyBorder="1" applyAlignment="1" applyProtection="1">
      <alignment horizontal="center" vertical="center" wrapText="1"/>
    </xf>
    <xf numFmtId="0" fontId="54" fillId="49" borderId="2" xfId="0" applyFont="1" applyFill="1" applyBorder="1" applyProtection="1">
      <alignment vertical="center"/>
    </xf>
    <xf numFmtId="0" fontId="53" fillId="0" borderId="104" xfId="0" applyFont="1" applyFill="1" applyBorder="1" applyProtection="1">
      <alignment vertical="center"/>
    </xf>
    <xf numFmtId="0" fontId="57" fillId="0" borderId="81" xfId="0" applyFont="1" applyFill="1" applyBorder="1" applyAlignment="1" applyProtection="1">
      <alignment horizontal="center" vertical="center"/>
    </xf>
    <xf numFmtId="0" fontId="57" fillId="0" borderId="132" xfId="0" applyFont="1" applyFill="1" applyBorder="1" applyAlignment="1" applyProtection="1">
      <alignment horizontal="center" vertical="center"/>
    </xf>
    <xf numFmtId="0" fontId="53" fillId="48" borderId="54" xfId="0" applyFont="1" applyFill="1" applyBorder="1" applyAlignment="1" applyProtection="1">
      <alignment horizontal="center" vertical="center"/>
    </xf>
    <xf numFmtId="0" fontId="54" fillId="48" borderId="52" xfId="0" applyFont="1" applyFill="1" applyBorder="1" applyProtection="1">
      <alignment vertical="center"/>
    </xf>
    <xf numFmtId="38" fontId="53" fillId="0" borderId="54" xfId="0" applyNumberFormat="1" applyFont="1" applyFill="1" applyBorder="1" applyProtection="1">
      <alignment vertical="center"/>
    </xf>
    <xf numFmtId="0" fontId="53" fillId="0" borderId="0" xfId="0" applyFont="1" applyFill="1" applyBorder="1" applyProtection="1">
      <alignment vertical="center"/>
    </xf>
    <xf numFmtId="184" fontId="53" fillId="0" borderId="99" xfId="0" applyNumberFormat="1" applyFont="1" applyFill="1" applyBorder="1" applyProtection="1">
      <alignment vertical="center"/>
    </xf>
    <xf numFmtId="184" fontId="53" fillId="0" borderId="131" xfId="0" applyNumberFormat="1" applyFont="1" applyFill="1" applyBorder="1" applyProtection="1">
      <alignment vertical="center"/>
    </xf>
    <xf numFmtId="184" fontId="53" fillId="0" borderId="133" xfId="0" applyNumberFormat="1" applyFont="1" applyFill="1" applyBorder="1" applyProtection="1">
      <alignment vertical="center"/>
    </xf>
    <xf numFmtId="183" fontId="53" fillId="0" borderId="2" xfId="0" applyNumberFormat="1" applyFont="1" applyFill="1" applyBorder="1" applyProtection="1">
      <alignment vertical="center"/>
    </xf>
    <xf numFmtId="0" fontId="53" fillId="0" borderId="2" xfId="0" applyFont="1" applyFill="1" applyBorder="1" applyAlignment="1" applyProtection="1">
      <alignment horizontal="center" vertical="center" shrinkToFit="1"/>
    </xf>
    <xf numFmtId="0" fontId="53" fillId="0" borderId="0" xfId="0" applyFont="1" applyBorder="1" applyAlignment="1" applyProtection="1">
      <alignment vertical="center"/>
    </xf>
    <xf numFmtId="185" fontId="53" fillId="0" borderId="58" xfId="0" applyNumberFormat="1" applyFont="1" applyFill="1" applyBorder="1" applyProtection="1">
      <alignment vertical="center"/>
    </xf>
    <xf numFmtId="183" fontId="53" fillId="0" borderId="0" xfId="0" applyNumberFormat="1" applyFont="1" applyFill="1" applyProtection="1">
      <alignment vertical="center"/>
    </xf>
    <xf numFmtId="0" fontId="53" fillId="0" borderId="150" xfId="0" applyFont="1" applyFill="1" applyBorder="1" applyAlignment="1" applyProtection="1">
      <alignment horizontal="center" vertical="center"/>
    </xf>
    <xf numFmtId="0" fontId="53" fillId="0" borderId="151" xfId="0" applyFont="1" applyFill="1" applyBorder="1" applyAlignment="1" applyProtection="1">
      <alignment horizontal="center" vertical="center"/>
    </xf>
    <xf numFmtId="0" fontId="53" fillId="0" borderId="152" xfId="0" applyFont="1" applyFill="1" applyBorder="1" applyAlignment="1" applyProtection="1">
      <alignment horizontal="center" vertical="center"/>
    </xf>
    <xf numFmtId="0" fontId="53" fillId="0" borderId="153" xfId="0" applyFont="1" applyFill="1" applyBorder="1" applyProtection="1">
      <alignment vertical="center"/>
    </xf>
    <xf numFmtId="0" fontId="53" fillId="0" borderId="154" xfId="0" applyFont="1" applyFill="1" applyBorder="1" applyProtection="1">
      <alignment vertical="center"/>
    </xf>
    <xf numFmtId="184" fontId="53" fillId="0" borderId="125" xfId="0" applyNumberFormat="1" applyFont="1" applyFill="1" applyBorder="1" applyProtection="1">
      <alignment vertical="center"/>
    </xf>
    <xf numFmtId="184" fontId="53" fillId="0" borderId="83" xfId="0" applyNumberFormat="1" applyFont="1" applyFill="1" applyBorder="1" applyProtection="1">
      <alignment vertical="center"/>
    </xf>
    <xf numFmtId="184" fontId="53" fillId="51" borderId="125" xfId="0" applyNumberFormat="1" applyFont="1" applyFill="1" applyBorder="1" applyProtection="1">
      <alignment vertical="center"/>
    </xf>
    <xf numFmtId="184" fontId="53" fillId="51" borderId="73" xfId="0" applyNumberFormat="1" applyFont="1" applyFill="1" applyBorder="1" applyProtection="1">
      <alignment vertical="center"/>
    </xf>
    <xf numFmtId="0" fontId="53" fillId="0" borderId="157" xfId="0" applyFont="1" applyFill="1" applyBorder="1" applyAlignment="1" applyProtection="1">
      <alignment horizontal="center" vertical="center"/>
    </xf>
    <xf numFmtId="184" fontId="53" fillId="51" borderId="155" xfId="0" applyNumberFormat="1" applyFont="1" applyFill="1" applyBorder="1" applyProtection="1">
      <alignment vertical="center"/>
    </xf>
    <xf numFmtId="184" fontId="53" fillId="51" borderId="115" xfId="0" applyNumberFormat="1" applyFont="1" applyFill="1" applyBorder="1" applyProtection="1">
      <alignment vertical="center"/>
    </xf>
    <xf numFmtId="184" fontId="53" fillId="51" borderId="125" xfId="0" applyNumberFormat="1" applyFont="1" applyFill="1" applyBorder="1" applyAlignment="1" applyProtection="1">
      <alignment horizontal="right" vertical="top"/>
    </xf>
    <xf numFmtId="184" fontId="53" fillId="51" borderId="73" xfId="0" applyNumberFormat="1" applyFont="1" applyFill="1" applyBorder="1" applyAlignment="1" applyProtection="1">
      <alignment horizontal="right" vertical="top"/>
    </xf>
    <xf numFmtId="0" fontId="59" fillId="48" borderId="58" xfId="0" applyFont="1" applyFill="1" applyBorder="1" applyAlignment="1" applyProtection="1">
      <alignment horizontal="center" vertical="center" wrapText="1" shrinkToFit="1"/>
    </xf>
    <xf numFmtId="0" fontId="53" fillId="50" borderId="2" xfId="0" applyFont="1" applyFill="1" applyBorder="1" applyAlignment="1" applyProtection="1">
      <alignment horizontal="center" vertical="center"/>
      <protection locked="0"/>
    </xf>
    <xf numFmtId="0" fontId="62" fillId="0" borderId="0" xfId="0" applyFont="1">
      <alignment vertical="center"/>
    </xf>
    <xf numFmtId="0" fontId="64" fillId="0" borderId="0" xfId="0" applyFont="1">
      <alignment vertical="center"/>
    </xf>
    <xf numFmtId="0" fontId="65" fillId="0" borderId="6" xfId="0" applyFont="1" applyBorder="1" applyAlignment="1">
      <alignment horizontal="justify" wrapText="1"/>
    </xf>
    <xf numFmtId="0" fontId="65" fillId="0" borderId="6" xfId="0" applyFont="1" applyBorder="1" applyAlignment="1"/>
    <xf numFmtId="0" fontId="65" fillId="0" borderId="0" xfId="0" applyFont="1" applyAlignment="1">
      <alignment horizontal="justify" wrapText="1"/>
    </xf>
    <xf numFmtId="0" fontId="63" fillId="0" borderId="0" xfId="0" applyFont="1" applyAlignment="1">
      <alignment horizontal="right" vertical="center"/>
    </xf>
    <xf numFmtId="0" fontId="64" fillId="0" borderId="6" xfId="0" applyFont="1" applyBorder="1">
      <alignment vertical="center"/>
    </xf>
    <xf numFmtId="0" fontId="64" fillId="0" borderId="0" xfId="0" applyFont="1" applyAlignment="1">
      <alignment horizontal="justify" vertical="center" wrapText="1"/>
    </xf>
    <xf numFmtId="0" fontId="64" fillId="0" borderId="0" xfId="0" applyFont="1" applyAlignment="1">
      <alignment horizontal="right" vertical="center" wrapText="1" indent="1"/>
    </xf>
    <xf numFmtId="0" fontId="64" fillId="0" borderId="0" xfId="0" applyFont="1" applyAlignment="1">
      <alignment horizontal="left" vertical="center" wrapText="1"/>
    </xf>
    <xf numFmtId="0" fontId="64" fillId="0" borderId="50" xfId="0" applyFont="1" applyBorder="1">
      <alignment vertical="center"/>
    </xf>
    <xf numFmtId="0" fontId="64" fillId="0" borderId="53" xfId="0" applyFont="1" applyBorder="1">
      <alignment vertical="center"/>
    </xf>
    <xf numFmtId="0" fontId="64" fillId="0" borderId="3" xfId="0" applyFont="1" applyBorder="1">
      <alignment vertical="center"/>
    </xf>
    <xf numFmtId="0" fontId="64" fillId="0" borderId="4" xfId="0" applyFont="1" applyBorder="1" applyAlignment="1">
      <alignment horizontal="justify" vertical="center" wrapText="1"/>
    </xf>
    <xf numFmtId="0" fontId="64" fillId="0" borderId="159" xfId="0" applyFont="1" applyBorder="1" applyAlignment="1">
      <alignment horizontal="right" vertical="center" wrapText="1"/>
    </xf>
    <xf numFmtId="0" fontId="64" fillId="49" borderId="159" xfId="0" applyFont="1" applyFill="1" applyBorder="1" applyAlignment="1">
      <alignment horizontal="right" vertical="center" wrapText="1" indent="1"/>
    </xf>
    <xf numFmtId="0" fontId="64" fillId="0" borderId="159" xfId="0" applyFont="1" applyBorder="1" applyAlignment="1">
      <alignment horizontal="left" vertical="center" shrinkToFit="1"/>
    </xf>
    <xf numFmtId="0" fontId="64" fillId="0" borderId="4" xfId="0" applyFont="1" applyBorder="1">
      <alignment vertical="center"/>
    </xf>
    <xf numFmtId="0" fontId="64" fillId="0" borderId="160" xfId="0" applyFont="1" applyBorder="1" applyAlignment="1">
      <alignment horizontal="right" vertical="center" wrapText="1"/>
    </xf>
    <xf numFmtId="0" fontId="64" fillId="49" borderId="160" xfId="0" applyFont="1" applyFill="1" applyBorder="1" applyAlignment="1">
      <alignment horizontal="right" vertical="center" wrapText="1" indent="1"/>
    </xf>
    <xf numFmtId="0" fontId="64" fillId="0" borderId="160" xfId="0" applyFont="1" applyBorder="1" applyAlignment="1">
      <alignment horizontal="left" vertical="center" shrinkToFit="1"/>
    </xf>
    <xf numFmtId="0" fontId="64" fillId="0" borderId="0" xfId="0" applyFont="1" applyAlignment="1">
      <alignment horizontal="justify" vertical="top" wrapText="1"/>
    </xf>
    <xf numFmtId="0" fontId="64" fillId="0" borderId="160" xfId="0" applyFont="1" applyBorder="1" applyAlignment="1">
      <alignment horizontal="right" vertical="center" wrapText="1" indent="1"/>
    </xf>
    <xf numFmtId="0" fontId="64" fillId="0" borderId="0" xfId="0" applyFont="1" applyAlignment="1">
      <alignment horizontal="center" vertical="top" wrapText="1"/>
    </xf>
    <xf numFmtId="0" fontId="64" fillId="0" borderId="136" xfId="0" applyFont="1" applyBorder="1" applyAlignment="1">
      <alignment horizontal="left" vertical="center" shrinkToFit="1"/>
    </xf>
    <xf numFmtId="0" fontId="64" fillId="49" borderId="160" xfId="0" applyFont="1" applyFill="1" applyBorder="1" applyAlignment="1">
      <alignment horizontal="right" vertical="center" wrapText="1" indent="2"/>
    </xf>
    <xf numFmtId="0" fontId="64" fillId="0" borderId="136" xfId="0" applyFont="1" applyBorder="1" applyAlignment="1">
      <alignment horizontal="right" vertical="center" wrapText="1"/>
    </xf>
    <xf numFmtId="0" fontId="64" fillId="0" borderId="136" xfId="0" applyFont="1" applyBorder="1" applyAlignment="1">
      <alignment horizontal="right" vertical="center" wrapText="1" indent="1"/>
    </xf>
    <xf numFmtId="0" fontId="67" fillId="0" borderId="136" xfId="0" applyFont="1" applyBorder="1" applyAlignment="1">
      <alignment horizontal="left" vertical="center" shrinkToFit="1"/>
    </xf>
    <xf numFmtId="0" fontId="64" fillId="49" borderId="136" xfId="0" applyFont="1" applyFill="1" applyBorder="1" applyAlignment="1">
      <alignment horizontal="right" vertical="center" wrapText="1" indent="2"/>
    </xf>
    <xf numFmtId="0" fontId="64" fillId="0" borderId="141" xfId="0" applyFont="1" applyBorder="1" applyAlignment="1">
      <alignment horizontal="right" vertical="center" wrapText="1"/>
    </xf>
    <xf numFmtId="0" fontId="64" fillId="0" borderId="141" xfId="0" applyFont="1" applyBorder="1" applyAlignment="1">
      <alignment horizontal="right" vertical="center" wrapText="1" indent="1"/>
    </xf>
    <xf numFmtId="0" fontId="64" fillId="0" borderId="141" xfId="0" applyFont="1" applyBorder="1" applyAlignment="1">
      <alignment horizontal="left" vertical="center" shrinkToFit="1"/>
    </xf>
    <xf numFmtId="0" fontId="64" fillId="0" borderId="0" xfId="0" applyFont="1" applyAlignment="1">
      <alignment horizontal="right" vertical="top" wrapText="1" indent="1"/>
    </xf>
    <xf numFmtId="0" fontId="64" fillId="0" borderId="0" xfId="0" applyFont="1" applyAlignment="1">
      <alignment horizontal="left" vertical="top" wrapText="1"/>
    </xf>
    <xf numFmtId="0" fontId="64" fillId="0" borderId="134" xfId="0" applyFont="1" applyBorder="1">
      <alignment vertical="center"/>
    </xf>
    <xf numFmtId="0" fontId="64" fillId="0" borderId="138" xfId="0" applyFont="1" applyBorder="1">
      <alignment vertical="center"/>
    </xf>
    <xf numFmtId="0" fontId="64" fillId="0" borderId="161" xfId="0" applyFont="1" applyBorder="1">
      <alignment vertical="center"/>
    </xf>
    <xf numFmtId="0" fontId="64" fillId="0" borderId="162" xfId="0" applyFont="1" applyBorder="1">
      <alignment vertical="center"/>
    </xf>
    <xf numFmtId="0" fontId="64" fillId="0" borderId="163" xfId="0" applyFont="1" applyBorder="1">
      <alignment vertical="center"/>
    </xf>
    <xf numFmtId="0" fontId="64" fillId="0" borderId="84" xfId="0" applyFont="1" applyBorder="1">
      <alignment vertical="center"/>
    </xf>
    <xf numFmtId="0" fontId="64" fillId="0" borderId="5" xfId="0" applyFont="1" applyBorder="1">
      <alignment vertical="center"/>
    </xf>
    <xf numFmtId="0" fontId="64" fillId="0" borderId="7" xfId="0" applyFont="1" applyBorder="1">
      <alignment vertical="center"/>
    </xf>
    <xf numFmtId="0" fontId="61" fillId="0" borderId="51" xfId="0" applyFont="1" applyBorder="1" applyAlignment="1">
      <alignment horizontal="justify" vertical="center" wrapText="1"/>
    </xf>
    <xf numFmtId="0" fontId="68" fillId="0" borderId="51" xfId="0" applyFont="1" applyBorder="1" applyAlignment="1">
      <alignment horizontal="justify" vertical="center" wrapText="1"/>
    </xf>
    <xf numFmtId="0" fontId="68" fillId="0" borderId="51" xfId="0" applyFont="1" applyBorder="1" applyAlignment="1">
      <alignment horizontal="left" vertical="center" wrapText="1"/>
    </xf>
    <xf numFmtId="0" fontId="61" fillId="0" borderId="0" xfId="0" applyFont="1" applyAlignment="1">
      <alignment horizontal="justify" vertical="center" wrapText="1"/>
    </xf>
    <xf numFmtId="0" fontId="68" fillId="0" borderId="0" xfId="0" applyFont="1" applyAlignment="1">
      <alignment horizontal="justify" vertical="center" wrapText="1"/>
    </xf>
    <xf numFmtId="0" fontId="68" fillId="0" borderId="0" xfId="0" applyFont="1" applyAlignment="1">
      <alignment horizontal="left" vertical="center" wrapText="1"/>
    </xf>
    <xf numFmtId="0" fontId="64" fillId="0" borderId="0" xfId="0" applyFont="1" applyAlignment="1">
      <alignment horizontal="justify" vertical="center"/>
    </xf>
    <xf numFmtId="0" fontId="64" fillId="0" borderId="0" xfId="0" applyFont="1" applyAlignment="1">
      <alignment horizontal="right" vertical="center" indent="1"/>
    </xf>
    <xf numFmtId="0" fontId="64" fillId="0" borderId="0" xfId="0" applyFont="1" applyAlignment="1">
      <alignment horizontal="left" vertical="center"/>
    </xf>
    <xf numFmtId="0" fontId="61" fillId="0" borderId="0" xfId="0" applyFont="1" applyAlignment="1">
      <alignment horizontal="left" vertical="center"/>
    </xf>
    <xf numFmtId="0" fontId="66" fillId="0" borderId="6" xfId="0" applyFont="1" applyBorder="1" applyAlignment="1">
      <alignment horizontal="justify" vertical="center" wrapText="1"/>
    </xf>
    <xf numFmtId="0" fontId="68" fillId="0" borderId="6" xfId="0" applyFont="1" applyBorder="1" applyAlignment="1">
      <alignment horizontal="justify" vertical="center" wrapText="1"/>
    </xf>
    <xf numFmtId="0" fontId="68" fillId="0" borderId="6" xfId="0" applyFont="1" applyBorder="1" applyAlignment="1">
      <alignment horizontal="left" vertical="center" wrapText="1"/>
    </xf>
    <xf numFmtId="0" fontId="70" fillId="0" borderId="159" xfId="0" applyFont="1" applyBorder="1" applyAlignment="1">
      <alignment vertical="top" wrapText="1"/>
    </xf>
    <xf numFmtId="0" fontId="68" fillId="0" borderId="159" xfId="0" applyFont="1" applyBorder="1" applyAlignment="1">
      <alignment vertical="top" wrapText="1"/>
    </xf>
    <xf numFmtId="0" fontId="70" fillId="0" borderId="6" xfId="0" applyFont="1" applyBorder="1" applyAlignment="1">
      <alignment vertical="top" wrapText="1"/>
    </xf>
    <xf numFmtId="0" fontId="68" fillId="0" borderId="6" xfId="0" applyFont="1" applyBorder="1" applyAlignment="1">
      <alignment vertical="top" wrapText="1"/>
    </xf>
    <xf numFmtId="0" fontId="68" fillId="0" borderId="0" xfId="0" applyFont="1" applyAlignment="1">
      <alignment horizontal="justify" vertical="top" wrapText="1"/>
    </xf>
    <xf numFmtId="0" fontId="64" fillId="0" borderId="160" xfId="0" applyFont="1" applyBorder="1" applyAlignment="1">
      <alignment horizontal="justify" vertical="center" wrapText="1"/>
    </xf>
    <xf numFmtId="0" fontId="64" fillId="0" borderId="136" xfId="0" applyFont="1" applyBorder="1" applyAlignment="1">
      <alignment horizontal="left" wrapText="1"/>
    </xf>
    <xf numFmtId="0" fontId="64" fillId="0" borderId="159" xfId="0" applyFont="1" applyBorder="1" applyAlignment="1">
      <alignment horizontal="left" vertical="top" wrapText="1"/>
    </xf>
    <xf numFmtId="0" fontId="70" fillId="0" borderId="0" xfId="0" applyFont="1" applyAlignment="1">
      <alignment horizontal="left" vertical="center" wrapText="1"/>
    </xf>
    <xf numFmtId="0" fontId="66" fillId="0" borderId="160" xfId="0" applyFont="1" applyBorder="1" applyAlignment="1">
      <alignment horizontal="justify" vertical="center" wrapText="1"/>
    </xf>
    <xf numFmtId="0" fontId="68" fillId="0" borderId="160" xfId="0" applyFont="1" applyBorder="1" applyAlignment="1">
      <alignment horizontal="justify" vertical="center" wrapText="1"/>
    </xf>
    <xf numFmtId="0" fontId="68" fillId="0" borderId="160" xfId="0" applyFont="1" applyBorder="1" applyAlignment="1">
      <alignment horizontal="left" vertical="center" wrapText="1"/>
    </xf>
    <xf numFmtId="0" fontId="63" fillId="0" borderId="0" xfId="0" applyFont="1" applyAlignment="1">
      <alignment horizontal="center" vertical="center"/>
    </xf>
    <xf numFmtId="0" fontId="66" fillId="0" borderId="51" xfId="0" applyFont="1" applyBorder="1" applyAlignment="1">
      <alignment horizontal="left" vertical="center" wrapText="1"/>
    </xf>
    <xf numFmtId="0" fontId="61" fillId="0" borderId="51" xfId="0" applyFont="1" applyBorder="1" applyAlignment="1">
      <alignment horizontal="left" vertical="center" wrapText="1"/>
    </xf>
    <xf numFmtId="0" fontId="64" fillId="0" borderId="159" xfId="0" applyFont="1" applyBorder="1" applyAlignment="1">
      <alignment horizontal="left" wrapText="1"/>
    </xf>
    <xf numFmtId="0" fontId="66" fillId="0" borderId="0" xfId="0" applyFont="1" applyAlignment="1">
      <alignment horizontal="justify" vertical="top" wrapText="1"/>
    </xf>
    <xf numFmtId="0" fontId="61" fillId="0" borderId="0" xfId="0" applyFont="1" applyAlignment="1">
      <alignment horizontal="justify" vertical="top" wrapText="1"/>
    </xf>
    <xf numFmtId="186" fontId="53" fillId="0" borderId="59" xfId="0" applyNumberFormat="1" applyFont="1" applyFill="1" applyBorder="1" applyAlignment="1" applyProtection="1">
      <alignment horizontal="center" vertical="center"/>
    </xf>
    <xf numFmtId="186" fontId="53" fillId="0" borderId="127" xfId="0" applyNumberFormat="1" applyFont="1" applyFill="1" applyBorder="1" applyAlignment="1" applyProtection="1">
      <alignment horizontal="center" vertical="center"/>
    </xf>
    <xf numFmtId="0" fontId="53" fillId="51" borderId="99" xfId="0" applyFont="1" applyFill="1" applyBorder="1" applyAlignment="1" applyProtection="1">
      <alignment horizontal="center" vertical="center"/>
    </xf>
    <xf numFmtId="0" fontId="53" fillId="51" borderId="112" xfId="0" applyFont="1" applyFill="1" applyBorder="1" applyAlignment="1" applyProtection="1">
      <alignment horizontal="center" vertical="center"/>
    </xf>
    <xf numFmtId="0" fontId="57" fillId="0" borderId="144" xfId="0" applyFont="1" applyFill="1" applyBorder="1" applyAlignment="1" applyProtection="1">
      <alignment horizontal="center" vertical="center" wrapText="1" shrinkToFit="1"/>
    </xf>
    <xf numFmtId="0" fontId="57" fillId="0" borderId="146" xfId="0" applyFont="1" applyFill="1" applyBorder="1" applyAlignment="1" applyProtection="1">
      <alignment horizontal="center" vertical="center" wrapText="1" shrinkToFit="1"/>
    </xf>
    <xf numFmtId="0" fontId="57" fillId="0" borderId="47" xfId="0" applyFont="1" applyFill="1" applyBorder="1" applyAlignment="1" applyProtection="1">
      <alignment horizontal="center" vertical="center" wrapText="1" shrinkToFit="1"/>
    </xf>
    <xf numFmtId="0" fontId="57" fillId="0" borderId="147" xfId="0" applyFont="1" applyFill="1" applyBorder="1" applyAlignment="1" applyProtection="1">
      <alignment horizontal="center" vertical="center" wrapText="1" shrinkToFit="1"/>
    </xf>
    <xf numFmtId="0" fontId="53" fillId="0" borderId="92" xfId="0" applyFont="1" applyFill="1" applyBorder="1" applyAlignment="1" applyProtection="1">
      <alignment horizontal="center" vertical="center" shrinkToFit="1"/>
    </xf>
    <xf numFmtId="0" fontId="53" fillId="0" borderId="145" xfId="0" applyFont="1" applyFill="1" applyBorder="1" applyAlignment="1" applyProtection="1">
      <alignment horizontal="center" vertical="center" shrinkToFit="1"/>
    </xf>
    <xf numFmtId="0" fontId="57" fillId="0" borderId="55" xfId="0" applyFont="1" applyFill="1" applyBorder="1" applyAlignment="1" applyProtection="1">
      <alignment horizontal="center" vertical="center" wrapText="1" shrinkToFit="1"/>
    </xf>
    <xf numFmtId="0" fontId="57" fillId="0" borderId="95" xfId="0" applyFont="1" applyFill="1" applyBorder="1" applyAlignment="1" applyProtection="1">
      <alignment horizontal="center" vertical="center" shrinkToFit="1"/>
    </xf>
    <xf numFmtId="0" fontId="57" fillId="0" borderId="57" xfId="0" applyFont="1" applyFill="1" applyBorder="1" applyAlignment="1" applyProtection="1">
      <alignment horizontal="center" vertical="center" shrinkToFit="1"/>
    </xf>
    <xf numFmtId="0" fontId="57" fillId="0" borderId="2" xfId="0" applyFont="1" applyFill="1" applyBorder="1" applyAlignment="1" applyProtection="1">
      <alignment horizontal="center" vertical="center" shrinkToFit="1"/>
    </xf>
    <xf numFmtId="0" fontId="57" fillId="0" borderId="47" xfId="0" applyFont="1" applyFill="1" applyBorder="1" applyAlignment="1" applyProtection="1">
      <alignment horizontal="center" vertical="center" shrinkToFit="1"/>
    </xf>
    <xf numFmtId="0" fontId="53" fillId="0" borderId="85" xfId="0" applyFont="1" applyFill="1" applyBorder="1" applyAlignment="1" applyProtection="1">
      <alignment horizontal="center" vertical="center" wrapText="1" shrinkToFit="1"/>
    </xf>
    <xf numFmtId="0" fontId="53" fillId="0" borderId="104" xfId="0" applyFont="1" applyFill="1" applyBorder="1" applyAlignment="1" applyProtection="1">
      <alignment horizontal="center" vertical="center" shrinkToFit="1"/>
    </xf>
    <xf numFmtId="0" fontId="53" fillId="0" borderId="87" xfId="0" applyFont="1" applyFill="1" applyBorder="1" applyAlignment="1" applyProtection="1">
      <alignment horizontal="center" vertical="center" shrinkToFit="1"/>
    </xf>
    <xf numFmtId="0" fontId="53" fillId="0" borderId="0" xfId="0" applyFont="1" applyFill="1" applyBorder="1" applyAlignment="1" applyProtection="1">
      <alignment horizontal="center" vertical="center" shrinkToFit="1"/>
    </xf>
    <xf numFmtId="0" fontId="54" fillId="0" borderId="95" xfId="0" applyFont="1" applyFill="1" applyBorder="1" applyAlignment="1" applyProtection="1">
      <alignment horizontal="center" vertical="center"/>
    </xf>
    <xf numFmtId="0" fontId="54" fillId="0" borderId="2" xfId="0" applyFont="1" applyFill="1" applyBorder="1" applyAlignment="1" applyProtection="1">
      <alignment horizontal="center" vertical="center"/>
    </xf>
    <xf numFmtId="0" fontId="53" fillId="48" borderId="2" xfId="0" applyFont="1" applyFill="1" applyBorder="1" applyAlignment="1" applyProtection="1">
      <alignment horizontal="center" vertical="center"/>
    </xf>
    <xf numFmtId="0" fontId="60" fillId="48" borderId="2" xfId="0" applyFont="1" applyFill="1" applyBorder="1" applyAlignment="1" applyProtection="1">
      <alignment horizontal="left" vertical="center" wrapText="1"/>
    </xf>
    <xf numFmtId="0" fontId="54" fillId="48" borderId="48" xfId="0" applyFont="1" applyFill="1" applyBorder="1" applyAlignment="1" applyProtection="1">
      <alignment horizontal="center" vertical="center"/>
    </xf>
    <xf numFmtId="0" fontId="54" fillId="0" borderId="0" xfId="0" applyFont="1" applyFill="1" applyBorder="1" applyAlignment="1" applyProtection="1">
      <alignment horizontal="left" vertical="top" wrapText="1"/>
    </xf>
    <xf numFmtId="0" fontId="54" fillId="0" borderId="0" xfId="0" applyFont="1" applyFill="1" applyBorder="1" applyAlignment="1" applyProtection="1">
      <alignment horizontal="left" vertical="top"/>
    </xf>
    <xf numFmtId="0" fontId="54" fillId="48" borderId="61" xfId="0" applyFont="1" applyFill="1" applyBorder="1" applyAlignment="1" applyProtection="1">
      <alignment horizontal="center" vertical="center"/>
    </xf>
    <xf numFmtId="0" fontId="54" fillId="48" borderId="62" xfId="0" applyFont="1" applyFill="1" applyBorder="1" applyAlignment="1" applyProtection="1">
      <alignment horizontal="center" vertical="center"/>
    </xf>
    <xf numFmtId="0" fontId="53" fillId="48" borderId="65" xfId="0" applyFont="1" applyFill="1" applyBorder="1" applyAlignment="1" applyProtection="1">
      <alignment horizontal="center" vertical="center"/>
    </xf>
    <xf numFmtId="0" fontId="53" fillId="48" borderId="66" xfId="0" applyFont="1" applyFill="1" applyBorder="1" applyAlignment="1" applyProtection="1">
      <alignment horizontal="center" vertical="center"/>
    </xf>
    <xf numFmtId="0" fontId="53" fillId="48" borderId="67" xfId="0" applyFont="1" applyFill="1" applyBorder="1" applyAlignment="1" applyProtection="1">
      <alignment horizontal="center" vertical="center"/>
    </xf>
    <xf numFmtId="0" fontId="54" fillId="48" borderId="2" xfId="0" applyFont="1" applyFill="1" applyBorder="1" applyAlignment="1" applyProtection="1">
      <alignment horizontal="center" vertical="center" wrapText="1"/>
    </xf>
    <xf numFmtId="0" fontId="54" fillId="48" borderId="2" xfId="0" applyFont="1" applyFill="1" applyBorder="1" applyAlignment="1" applyProtection="1">
      <alignment horizontal="center" vertical="center"/>
    </xf>
    <xf numFmtId="183" fontId="53" fillId="0" borderId="2" xfId="0" applyNumberFormat="1" applyFont="1" applyFill="1" applyBorder="1" applyAlignment="1" applyProtection="1">
      <alignment horizontal="center" vertical="center"/>
    </xf>
    <xf numFmtId="0" fontId="54" fillId="48" borderId="2" xfId="0" applyFont="1" applyFill="1" applyBorder="1" applyAlignment="1" applyProtection="1">
      <alignment horizontal="center" vertical="center" shrinkToFit="1"/>
    </xf>
    <xf numFmtId="184" fontId="53" fillId="0" borderId="2" xfId="0" applyNumberFormat="1" applyFont="1" applyFill="1" applyBorder="1" applyAlignment="1" applyProtection="1">
      <alignment horizontal="center" vertical="center"/>
    </xf>
    <xf numFmtId="0" fontId="54" fillId="0" borderId="0" xfId="0" applyFont="1" applyFill="1" applyBorder="1" applyAlignment="1" applyProtection="1">
      <alignment horizontal="left" vertical="center" shrinkToFit="1"/>
    </xf>
    <xf numFmtId="0" fontId="53" fillId="0" borderId="104" xfId="0" applyFont="1" applyFill="1" applyBorder="1" applyAlignment="1" applyProtection="1">
      <alignment horizontal="center" vertical="center"/>
    </xf>
    <xf numFmtId="0" fontId="57" fillId="0" borderId="58" xfId="0" applyFont="1" applyFill="1" applyBorder="1" applyAlignment="1" applyProtection="1">
      <alignment horizontal="center" vertical="center" wrapText="1"/>
    </xf>
    <xf numFmtId="0" fontId="54" fillId="0" borderId="100" xfId="0" applyFont="1" applyFill="1" applyBorder="1" applyAlignment="1" applyProtection="1">
      <alignment horizontal="center" vertical="center"/>
    </xf>
    <xf numFmtId="0" fontId="54" fillId="0" borderId="101" xfId="0" applyFont="1" applyFill="1" applyBorder="1" applyAlignment="1" applyProtection="1">
      <alignment horizontal="center" vertical="center"/>
    </xf>
    <xf numFmtId="0" fontId="54" fillId="0" borderId="56" xfId="0" applyFont="1" applyFill="1" applyBorder="1" applyAlignment="1" applyProtection="1">
      <alignment horizontal="center" vertical="center"/>
    </xf>
    <xf numFmtId="0" fontId="54" fillId="0" borderId="58" xfId="0" applyFont="1" applyFill="1" applyBorder="1" applyAlignment="1" applyProtection="1">
      <alignment horizontal="center" vertical="center"/>
    </xf>
    <xf numFmtId="0" fontId="54" fillId="0" borderId="53" xfId="0" applyFont="1" applyFill="1" applyBorder="1" applyAlignment="1" applyProtection="1">
      <alignment horizontal="center" vertical="center"/>
    </xf>
    <xf numFmtId="0" fontId="54" fillId="0" borderId="7" xfId="0" applyFont="1" applyFill="1" applyBorder="1" applyAlignment="1" applyProtection="1">
      <alignment horizontal="center" vertical="center"/>
    </xf>
    <xf numFmtId="0" fontId="54" fillId="0" borderId="47" xfId="0" applyFont="1" applyFill="1" applyBorder="1" applyAlignment="1" applyProtection="1">
      <alignment horizontal="center" vertical="center"/>
    </xf>
    <xf numFmtId="0" fontId="57" fillId="0" borderId="85" xfId="0" applyFont="1" applyBorder="1" applyAlignment="1" applyProtection="1">
      <alignment horizontal="center" vertical="center" wrapText="1"/>
    </xf>
    <xf numFmtId="0" fontId="57" fillId="0" borderId="94" xfId="0" applyFont="1" applyBorder="1" applyAlignment="1" applyProtection="1">
      <alignment horizontal="center" vertical="center" wrapText="1"/>
    </xf>
    <xf numFmtId="0" fontId="57" fillId="0" borderId="87" xfId="0" applyFont="1" applyBorder="1" applyAlignment="1" applyProtection="1">
      <alignment horizontal="center" vertical="center" wrapText="1"/>
    </xf>
    <xf numFmtId="0" fontId="57" fillId="0" borderId="4" xfId="0" applyFont="1" applyBorder="1" applyAlignment="1" applyProtection="1">
      <alignment horizontal="center" vertical="center" wrapText="1"/>
    </xf>
    <xf numFmtId="0" fontId="57" fillId="0" borderId="128" xfId="0" applyFont="1" applyBorder="1" applyAlignment="1" applyProtection="1">
      <alignment horizontal="center" vertical="center" wrapText="1"/>
    </xf>
    <xf numFmtId="0" fontId="57" fillId="0" borderId="129" xfId="0" applyFont="1" applyBorder="1" applyAlignment="1" applyProtection="1">
      <alignment horizontal="center" vertical="center" wrapText="1"/>
    </xf>
    <xf numFmtId="0" fontId="54" fillId="0" borderId="50" xfId="0" applyFont="1" applyFill="1" applyBorder="1" applyAlignment="1" applyProtection="1">
      <alignment horizontal="center" vertical="center" wrapText="1"/>
    </xf>
    <xf numFmtId="0" fontId="54" fillId="0" borderId="53" xfId="0" applyFont="1" applyFill="1" applyBorder="1" applyAlignment="1" applyProtection="1">
      <alignment horizontal="center" vertical="center" wrapText="1"/>
    </xf>
    <xf numFmtId="0" fontId="54" fillId="0" borderId="3" xfId="0" applyFont="1" applyFill="1" applyBorder="1" applyAlignment="1" applyProtection="1">
      <alignment horizontal="center" vertical="center" wrapText="1"/>
    </xf>
    <xf numFmtId="0" fontId="54" fillId="0" borderId="4" xfId="0" applyFont="1" applyFill="1" applyBorder="1" applyAlignment="1" applyProtection="1">
      <alignment horizontal="center" vertical="center" wrapText="1"/>
    </xf>
    <xf numFmtId="0" fontId="54" fillId="0" borderId="5" xfId="0" applyFont="1" applyFill="1" applyBorder="1" applyAlignment="1" applyProtection="1">
      <alignment horizontal="center" vertical="center" wrapText="1"/>
    </xf>
    <xf numFmtId="0" fontId="54" fillId="0" borderId="7" xfId="0" applyFont="1" applyFill="1" applyBorder="1" applyAlignment="1" applyProtection="1">
      <alignment horizontal="center" vertical="center" wrapText="1"/>
    </xf>
    <xf numFmtId="0" fontId="53" fillId="0" borderId="128" xfId="0" applyFont="1" applyFill="1" applyBorder="1" applyAlignment="1" applyProtection="1">
      <alignment horizontal="center" vertical="center" shrinkToFit="1"/>
    </xf>
    <xf numFmtId="0" fontId="53" fillId="0" borderId="129" xfId="0" applyFont="1" applyFill="1" applyBorder="1" applyAlignment="1" applyProtection="1">
      <alignment horizontal="center" vertical="center" shrinkToFit="1"/>
    </xf>
    <xf numFmtId="0" fontId="53" fillId="0" borderId="55" xfId="0" applyFont="1" applyBorder="1" applyAlignment="1" applyProtection="1">
      <alignment horizontal="center" vertical="center" shrinkToFit="1"/>
    </xf>
    <xf numFmtId="0" fontId="53" fillId="0" borderId="95" xfId="0" applyFont="1" applyBorder="1" applyAlignment="1" applyProtection="1">
      <alignment horizontal="center" vertical="center" shrinkToFit="1"/>
    </xf>
    <xf numFmtId="184" fontId="53" fillId="51" borderId="52" xfId="0" applyNumberFormat="1" applyFont="1" applyFill="1" applyBorder="1" applyAlignment="1" applyProtection="1">
      <alignment horizontal="center" vertical="center"/>
    </xf>
    <xf numFmtId="0" fontId="53" fillId="51" borderId="107" xfId="0" applyFont="1" applyFill="1" applyBorder="1" applyAlignment="1" applyProtection="1">
      <alignment horizontal="center" vertical="center"/>
    </xf>
    <xf numFmtId="0" fontId="57" fillId="0" borderId="68" xfId="0" applyFont="1" applyFill="1" applyBorder="1" applyAlignment="1" applyProtection="1">
      <alignment horizontal="center" vertical="center" wrapText="1"/>
    </xf>
    <xf numFmtId="0" fontId="57" fillId="0" borderId="69" xfId="0" applyFont="1" applyFill="1" applyBorder="1" applyAlignment="1" applyProtection="1">
      <alignment horizontal="center" vertical="center" wrapText="1"/>
    </xf>
    <xf numFmtId="0" fontId="57" fillId="0" borderId="92" xfId="0" applyFont="1" applyFill="1" applyBorder="1" applyAlignment="1" applyProtection="1">
      <alignment horizontal="center" vertical="center" wrapText="1"/>
    </xf>
    <xf numFmtId="0" fontId="57" fillId="0" borderId="93" xfId="0" applyFont="1" applyFill="1" applyBorder="1" applyAlignment="1" applyProtection="1">
      <alignment horizontal="center" vertical="center" wrapText="1"/>
    </xf>
    <xf numFmtId="0" fontId="57" fillId="0" borderId="102" xfId="0" applyFont="1" applyFill="1" applyBorder="1" applyAlignment="1" applyProtection="1">
      <alignment horizontal="center" vertical="center" wrapText="1"/>
    </xf>
    <xf numFmtId="0" fontId="54" fillId="48" borderId="48" xfId="0" applyFont="1" applyFill="1" applyBorder="1" applyAlignment="1" applyProtection="1">
      <alignment horizontal="center" vertical="center" wrapText="1"/>
    </xf>
    <xf numFmtId="0" fontId="54" fillId="48" borderId="50" xfId="0" applyFont="1" applyFill="1" applyBorder="1" applyAlignment="1" applyProtection="1">
      <alignment horizontal="center" vertical="center"/>
    </xf>
    <xf numFmtId="0" fontId="54" fillId="48" borderId="5" xfId="0" applyFont="1" applyFill="1" applyBorder="1" applyAlignment="1" applyProtection="1">
      <alignment horizontal="center" vertical="center"/>
    </xf>
    <xf numFmtId="0" fontId="54" fillId="0" borderId="85" xfId="0" applyFont="1" applyFill="1" applyBorder="1" applyAlignment="1" applyProtection="1">
      <alignment horizontal="center" vertical="center" wrapText="1"/>
    </xf>
    <xf numFmtId="0" fontId="54" fillId="0" borderId="94" xfId="0" applyFont="1" applyFill="1" applyBorder="1" applyAlignment="1" applyProtection="1">
      <alignment horizontal="center" vertical="center"/>
    </xf>
    <xf numFmtId="0" fontId="54" fillId="0" borderId="87" xfId="0" applyFont="1" applyFill="1" applyBorder="1" applyAlignment="1" applyProtection="1">
      <alignment horizontal="center" vertical="center"/>
    </xf>
    <xf numFmtId="0" fontId="54" fillId="0" borderId="4" xfId="0" applyFont="1" applyFill="1" applyBorder="1" applyAlignment="1" applyProtection="1">
      <alignment horizontal="center" vertical="center"/>
    </xf>
    <xf numFmtId="0" fontId="54" fillId="0" borderId="96" xfId="0" applyFont="1" applyFill="1" applyBorder="1" applyAlignment="1" applyProtection="1">
      <alignment horizontal="center" vertical="center"/>
    </xf>
    <xf numFmtId="0" fontId="53" fillId="51" borderId="90" xfId="0" applyFont="1" applyFill="1" applyBorder="1" applyAlignment="1" applyProtection="1">
      <alignment horizontal="center" vertical="center"/>
    </xf>
    <xf numFmtId="0" fontId="54" fillId="0" borderId="85" xfId="0" applyFont="1" applyFill="1" applyBorder="1" applyAlignment="1" applyProtection="1">
      <alignment horizontal="center" vertical="center" wrapText="1" shrinkToFit="1"/>
    </xf>
    <xf numFmtId="0" fontId="54" fillId="0" borderId="105" xfId="0" applyFont="1" applyFill="1" applyBorder="1" applyAlignment="1" applyProtection="1">
      <alignment horizontal="center" vertical="center" shrinkToFit="1"/>
    </xf>
    <xf numFmtId="0" fontId="54" fillId="0" borderId="96" xfId="0" applyFont="1" applyFill="1" applyBorder="1" applyAlignment="1" applyProtection="1">
      <alignment horizontal="center" vertical="center" shrinkToFit="1"/>
    </xf>
    <xf numFmtId="0" fontId="54" fillId="0" borderId="123" xfId="0" applyFont="1" applyFill="1" applyBorder="1" applyAlignment="1" applyProtection="1">
      <alignment horizontal="center" vertical="center" shrinkToFit="1"/>
    </xf>
    <xf numFmtId="0" fontId="53" fillId="0" borderId="149" xfId="0" applyFont="1" applyFill="1" applyBorder="1" applyAlignment="1" applyProtection="1">
      <alignment horizontal="center" vertical="center"/>
    </xf>
    <xf numFmtId="0" fontId="53" fillId="0" borderId="156" xfId="0" applyFont="1" applyFill="1" applyBorder="1" applyAlignment="1" applyProtection="1">
      <alignment horizontal="center" vertical="center"/>
    </xf>
    <xf numFmtId="0" fontId="54" fillId="48" borderId="1" xfId="0" applyFont="1" applyFill="1" applyBorder="1" applyAlignment="1" applyProtection="1">
      <alignment horizontal="center" vertical="center"/>
    </xf>
    <xf numFmtId="0" fontId="54" fillId="48" borderId="55" xfId="0" applyFont="1" applyFill="1" applyBorder="1" applyAlignment="1" applyProtection="1">
      <alignment horizontal="center" vertical="center"/>
    </xf>
    <xf numFmtId="0" fontId="54" fillId="48" borderId="57" xfId="0" applyFont="1" applyFill="1" applyBorder="1" applyAlignment="1" applyProtection="1">
      <alignment horizontal="center" vertical="center"/>
    </xf>
    <xf numFmtId="0" fontId="54" fillId="48" borderId="56" xfId="0" applyFont="1" applyFill="1" applyBorder="1" applyAlignment="1" applyProtection="1">
      <alignment horizontal="center" vertical="center"/>
    </xf>
    <xf numFmtId="0" fontId="54" fillId="48" borderId="58" xfId="0" applyFont="1" applyFill="1" applyBorder="1" applyAlignment="1" applyProtection="1">
      <alignment horizontal="center" vertical="center"/>
    </xf>
    <xf numFmtId="0" fontId="54" fillId="48" borderId="50" xfId="0" applyFont="1" applyFill="1" applyBorder="1" applyAlignment="1" applyProtection="1">
      <alignment horizontal="center" vertical="center" wrapText="1"/>
    </xf>
    <xf numFmtId="0" fontId="54" fillId="48" borderId="5" xfId="0" applyFont="1" applyFill="1" applyBorder="1" applyAlignment="1" applyProtection="1">
      <alignment horizontal="center" vertical="center" wrapText="1"/>
    </xf>
    <xf numFmtId="0" fontId="54" fillId="48" borderId="47"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wrapText="1" shrinkToFit="1"/>
    </xf>
    <xf numFmtId="0" fontId="54" fillId="48" borderId="118" xfId="0" applyFont="1" applyFill="1" applyBorder="1" applyAlignment="1" applyProtection="1">
      <alignment horizontal="center" vertical="center"/>
    </xf>
    <xf numFmtId="0" fontId="54" fillId="48" borderId="119" xfId="0" applyFont="1" applyFill="1" applyBorder="1" applyAlignment="1" applyProtection="1">
      <alignment horizontal="center" vertical="center"/>
    </xf>
    <xf numFmtId="0" fontId="53" fillId="48" borderId="100" xfId="0" applyFont="1" applyFill="1" applyBorder="1" applyAlignment="1" applyProtection="1">
      <alignment horizontal="center" vertical="center" shrinkToFit="1"/>
    </xf>
    <xf numFmtId="0" fontId="53" fillId="48" borderId="101" xfId="0" applyFont="1" applyFill="1" applyBorder="1" applyAlignment="1" applyProtection="1">
      <alignment horizontal="center" vertical="center" shrinkToFit="1"/>
    </xf>
    <xf numFmtId="0" fontId="54" fillId="0" borderId="0" xfId="0" applyFont="1" applyFill="1" applyBorder="1" applyAlignment="1" applyProtection="1">
      <alignment vertical="center" wrapText="1"/>
    </xf>
    <xf numFmtId="0" fontId="57" fillId="0" borderId="95" xfId="0" applyFont="1" applyFill="1" applyBorder="1" applyAlignment="1" applyProtection="1">
      <alignment horizontal="center" vertical="center" wrapText="1" shrinkToFit="1"/>
    </xf>
    <xf numFmtId="0" fontId="53" fillId="0" borderId="56" xfId="0" applyFont="1" applyFill="1" applyBorder="1" applyAlignment="1" applyProtection="1">
      <alignment horizontal="center" vertical="center" wrapText="1" shrinkToFit="1"/>
    </xf>
    <xf numFmtId="0" fontId="53" fillId="0" borderId="58" xfId="0" applyFont="1" applyFill="1" applyBorder="1" applyAlignment="1" applyProtection="1">
      <alignment horizontal="center" vertical="center" shrinkToFit="1"/>
    </xf>
    <xf numFmtId="0" fontId="53" fillId="0" borderId="158" xfId="0" applyFont="1" applyFill="1" applyBorder="1" applyAlignment="1" applyProtection="1">
      <alignment horizontal="center" vertical="center" shrinkToFit="1"/>
    </xf>
    <xf numFmtId="0" fontId="53" fillId="0" borderId="76" xfId="0" applyFont="1" applyFill="1" applyBorder="1" applyAlignment="1" applyProtection="1">
      <alignment horizontal="center" vertical="center" shrinkToFit="1"/>
    </xf>
    <xf numFmtId="0" fontId="54" fillId="48" borderId="98" xfId="0" applyFont="1" applyFill="1" applyBorder="1" applyAlignment="1" applyProtection="1">
      <alignment horizontal="center" vertical="center" wrapText="1"/>
    </xf>
    <xf numFmtId="0" fontId="54" fillId="48" borderId="117" xfId="0" applyFont="1" applyFill="1" applyBorder="1" applyAlignment="1" applyProtection="1">
      <alignment horizontal="center" vertical="center" wrapText="1"/>
    </xf>
    <xf numFmtId="0" fontId="57" fillId="48" borderId="50" xfId="0" applyFont="1" applyFill="1" applyBorder="1" applyAlignment="1" applyProtection="1">
      <alignment horizontal="center" vertical="center" wrapText="1"/>
    </xf>
    <xf numFmtId="0" fontId="57" fillId="48" borderId="5" xfId="0" applyFont="1" applyFill="1" applyBorder="1" applyAlignment="1" applyProtection="1">
      <alignment horizontal="center" vertical="center" wrapText="1"/>
    </xf>
    <xf numFmtId="0" fontId="54" fillId="48" borderId="113" xfId="0" applyFont="1" applyFill="1" applyBorder="1" applyAlignment="1" applyProtection="1">
      <alignment horizontal="center" vertical="center"/>
    </xf>
    <xf numFmtId="0" fontId="54" fillId="48" borderId="120" xfId="0" applyFont="1" applyFill="1" applyBorder="1" applyAlignment="1" applyProtection="1">
      <alignment horizontal="center" vertical="center"/>
    </xf>
    <xf numFmtId="0" fontId="54" fillId="48" borderId="121" xfId="0" applyFont="1" applyFill="1" applyBorder="1" applyAlignment="1" applyProtection="1">
      <alignment horizontal="center" vertical="center"/>
    </xf>
    <xf numFmtId="0" fontId="54" fillId="48" borderId="122" xfId="0" applyFont="1" applyFill="1" applyBorder="1" applyAlignment="1" applyProtection="1">
      <alignment horizontal="center" vertical="center"/>
    </xf>
    <xf numFmtId="0" fontId="54" fillId="48" borderId="101" xfId="0" applyFont="1" applyFill="1" applyBorder="1" applyAlignment="1" applyProtection="1">
      <alignment horizontal="center" vertical="center"/>
    </xf>
  </cellXfs>
  <cellStyles count="346">
    <cellStyle name=" 1" xfId="84" xr:uid="{00000000-0005-0000-0000-000000000000}"/>
    <cellStyle name="20% - アクセント 1 2" xfId="3" xr:uid="{00000000-0005-0000-0000-000001000000}"/>
    <cellStyle name="20% - アクセント 1 2 2" xfId="325" xr:uid="{00000000-0005-0000-0000-000002000000}"/>
    <cellStyle name="20% - アクセント 1 3" xfId="85" xr:uid="{00000000-0005-0000-0000-000003000000}"/>
    <cellStyle name="20% - アクセント 2 2" xfId="4" xr:uid="{00000000-0005-0000-0000-000004000000}"/>
    <cellStyle name="20% - アクセント 2 2 2" xfId="326" xr:uid="{00000000-0005-0000-0000-000005000000}"/>
    <cellStyle name="20% - アクセント 2 3" xfId="86" xr:uid="{00000000-0005-0000-0000-000006000000}"/>
    <cellStyle name="20% - アクセント 3 2" xfId="5" xr:uid="{00000000-0005-0000-0000-000007000000}"/>
    <cellStyle name="20% - アクセント 3 2 2" xfId="327" xr:uid="{00000000-0005-0000-0000-000008000000}"/>
    <cellStyle name="20% - アクセント 3 3" xfId="87" xr:uid="{00000000-0005-0000-0000-000009000000}"/>
    <cellStyle name="20% - アクセント 4 2" xfId="6" xr:uid="{00000000-0005-0000-0000-00000A000000}"/>
    <cellStyle name="20% - アクセント 4 2 2" xfId="328"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29" xr:uid="{00000000-0005-0000-0000-000010000000}"/>
    <cellStyle name="20% - アクセント 6 3" xfId="90" xr:uid="{00000000-0005-0000-0000-000011000000}"/>
    <cellStyle name="40% - アクセント 1 2" xfId="9" xr:uid="{00000000-0005-0000-0000-000012000000}"/>
    <cellStyle name="40% - アクセント 1 2 2" xfId="330"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1" xr:uid="{00000000-0005-0000-0000-000018000000}"/>
    <cellStyle name="40% - アクセント 3 3" xfId="93" xr:uid="{00000000-0005-0000-0000-000019000000}"/>
    <cellStyle name="40% - アクセント 4 2" xfId="12" xr:uid="{00000000-0005-0000-0000-00001A000000}"/>
    <cellStyle name="40% - アクセント 4 2 2" xfId="332"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3" xr:uid="{00000000-0005-0000-0000-000020000000}"/>
    <cellStyle name="40% - アクセント 6 3" xfId="96" xr:uid="{00000000-0005-0000-0000-000021000000}"/>
    <cellStyle name="60% - アクセント 1 2" xfId="15" xr:uid="{00000000-0005-0000-0000-000022000000}"/>
    <cellStyle name="60% - アクセント 1 2 2" xfId="334"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5" xr:uid="{00000000-0005-0000-0000-000028000000}"/>
    <cellStyle name="60% - アクセント 3 3" xfId="99" xr:uid="{00000000-0005-0000-0000-000029000000}"/>
    <cellStyle name="60% - アクセント 4 2" xfId="18" xr:uid="{00000000-0005-0000-0000-00002A000000}"/>
    <cellStyle name="60% - アクセント 4 2 2" xfId="336"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37"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47" xr:uid="{00000000-0005-0000-0000-00003D000000}"/>
    <cellStyle name="Header2 2 2 3" xfId="275" xr:uid="{00000000-0005-0000-0000-00003E000000}"/>
    <cellStyle name="Header2 2 3" xfId="192" xr:uid="{00000000-0005-0000-0000-00003F000000}"/>
    <cellStyle name="Header2 2 3 2" xfId="257" xr:uid="{00000000-0005-0000-0000-000040000000}"/>
    <cellStyle name="Header2 2 3 3" xfId="283" xr:uid="{00000000-0005-0000-0000-000041000000}"/>
    <cellStyle name="Header2 2 4" xfId="216" xr:uid="{00000000-0005-0000-0000-000042000000}"/>
    <cellStyle name="Header2 2 5" xfId="243" xr:uid="{00000000-0005-0000-0000-000043000000}"/>
    <cellStyle name="Header2 2 6" xfId="228" xr:uid="{00000000-0005-0000-0000-000044000000}"/>
    <cellStyle name="Header2 3" xfId="106" xr:uid="{00000000-0005-0000-0000-000045000000}"/>
    <cellStyle name="Header2 3 2" xfId="177" xr:uid="{00000000-0005-0000-0000-000046000000}"/>
    <cellStyle name="Header2 3 2 2" xfId="249" xr:uid="{00000000-0005-0000-0000-000047000000}"/>
    <cellStyle name="Header2 3 2 3" xfId="277" xr:uid="{00000000-0005-0000-0000-000048000000}"/>
    <cellStyle name="Header2 3 2 4" xfId="301" xr:uid="{00000000-0005-0000-0000-000049000000}"/>
    <cellStyle name="Header2 3 3" xfId="232" xr:uid="{00000000-0005-0000-0000-00004A000000}"/>
    <cellStyle name="Header2 3 4" xfId="233" xr:uid="{00000000-0005-0000-0000-00004B000000}"/>
    <cellStyle name="Header2 4" xfId="174" xr:uid="{00000000-0005-0000-0000-00004C000000}"/>
    <cellStyle name="Header2 4 2" xfId="246" xr:uid="{00000000-0005-0000-0000-00004D000000}"/>
    <cellStyle name="Header2 4 3" xfId="274" xr:uid="{00000000-0005-0000-0000-00004E000000}"/>
    <cellStyle name="Header2 5" xfId="193" xr:uid="{00000000-0005-0000-0000-00004F000000}"/>
    <cellStyle name="Header2 5 2" xfId="258" xr:uid="{00000000-0005-0000-0000-000050000000}"/>
    <cellStyle name="Header2 5 3" xfId="284" xr:uid="{00000000-0005-0000-0000-000051000000}"/>
    <cellStyle name="Header2 6" xfId="215" xr:uid="{00000000-0005-0000-0000-000052000000}"/>
    <cellStyle name="Header2 7" xfId="244" xr:uid="{00000000-0005-0000-0000-000053000000}"/>
    <cellStyle name="Header2 8" xfId="245"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38"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39"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0"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2" xfId="121" xr:uid="{00000000-0005-0000-0000-000074000000}"/>
    <cellStyle name="メモ 2" xfId="39" xr:uid="{00000000-0005-0000-0000-000075000000}"/>
    <cellStyle name="メモ 2 2" xfId="194" xr:uid="{00000000-0005-0000-0000-000076000000}"/>
    <cellStyle name="メモ 2 2 2" xfId="259" xr:uid="{00000000-0005-0000-0000-000077000000}"/>
    <cellStyle name="メモ 2 2 3" xfId="285" xr:uid="{00000000-0005-0000-0000-000078000000}"/>
    <cellStyle name="メモ 2 2 4" xfId="306" xr:uid="{00000000-0005-0000-0000-000079000000}"/>
    <cellStyle name="メモ 2 3" xfId="195" xr:uid="{00000000-0005-0000-0000-00007A000000}"/>
    <cellStyle name="メモ 2 3 2" xfId="260" xr:uid="{00000000-0005-0000-0000-00007B000000}"/>
    <cellStyle name="メモ 2 3 3" xfId="286" xr:uid="{00000000-0005-0000-0000-00007C000000}"/>
    <cellStyle name="メモ 2 3 4" xfId="307" xr:uid="{00000000-0005-0000-0000-00007D000000}"/>
    <cellStyle name="メモ 2 4" xfId="220" xr:uid="{00000000-0005-0000-0000-00007E000000}"/>
    <cellStyle name="メモ 2 5" xfId="256" xr:uid="{00000000-0005-0000-0000-00007F000000}"/>
    <cellStyle name="メモ 2 6" xfId="254" xr:uid="{00000000-0005-0000-0000-000080000000}"/>
    <cellStyle name="メモ 3" xfId="122" xr:uid="{00000000-0005-0000-0000-000081000000}"/>
    <cellStyle name="メモ 3 2" xfId="176" xr:uid="{00000000-0005-0000-0000-000082000000}"/>
    <cellStyle name="メモ 3 2 2" xfId="248" xr:uid="{00000000-0005-0000-0000-000083000000}"/>
    <cellStyle name="メモ 3 2 3" xfId="276" xr:uid="{00000000-0005-0000-0000-000084000000}"/>
    <cellStyle name="メモ 3 2 4" xfId="300" xr:uid="{00000000-0005-0000-0000-000085000000}"/>
    <cellStyle name="メモ 3 3" xfId="196" xr:uid="{00000000-0005-0000-0000-000086000000}"/>
    <cellStyle name="メモ 3 3 2" xfId="261" xr:uid="{00000000-0005-0000-0000-000087000000}"/>
    <cellStyle name="メモ 3 3 3" xfId="287" xr:uid="{00000000-0005-0000-0000-000088000000}"/>
    <cellStyle name="メモ 3 3 4" xfId="308" xr:uid="{00000000-0005-0000-0000-000089000000}"/>
    <cellStyle name="メモ 3 4" xfId="234" xr:uid="{00000000-0005-0000-0000-00008A000000}"/>
    <cellStyle name="メモ 3 5" xfId="218" xr:uid="{00000000-0005-0000-0000-00008B000000}"/>
    <cellStyle name="メモ 3 6" xfId="219" xr:uid="{00000000-0005-0000-0000-00008C000000}"/>
    <cellStyle name="リンク セル 2" xfId="40" xr:uid="{00000000-0005-0000-0000-00008D000000}"/>
    <cellStyle name="リンク セル 3" xfId="123" xr:uid="{00000000-0005-0000-0000-00008E000000}"/>
    <cellStyle name="悪い 2" xfId="41" xr:uid="{00000000-0005-0000-0000-00008F000000}"/>
    <cellStyle name="悪い 3" xfId="124" xr:uid="{00000000-0005-0000-0000-000090000000}"/>
    <cellStyle name="罫線" xfId="42" xr:uid="{00000000-0005-0000-0000-000091000000}"/>
    <cellStyle name="罫線 2" xfId="43" xr:uid="{00000000-0005-0000-0000-000092000000}"/>
    <cellStyle name="罫線 3" xfId="125" xr:uid="{00000000-0005-0000-0000-000093000000}"/>
    <cellStyle name="計算 2" xfId="44" xr:uid="{00000000-0005-0000-0000-000094000000}"/>
    <cellStyle name="計算 2 2" xfId="197" xr:uid="{00000000-0005-0000-0000-000095000000}"/>
    <cellStyle name="計算 2 2 2" xfId="262" xr:uid="{00000000-0005-0000-0000-000096000000}"/>
    <cellStyle name="計算 2 2 3" xfId="288" xr:uid="{00000000-0005-0000-0000-000097000000}"/>
    <cellStyle name="計算 2 2 4" xfId="309" xr:uid="{00000000-0005-0000-0000-000098000000}"/>
    <cellStyle name="計算 2 3" xfId="198" xr:uid="{00000000-0005-0000-0000-000099000000}"/>
    <cellStyle name="計算 2 3 2" xfId="263" xr:uid="{00000000-0005-0000-0000-00009A000000}"/>
    <cellStyle name="計算 2 3 3" xfId="289" xr:uid="{00000000-0005-0000-0000-00009B000000}"/>
    <cellStyle name="計算 2 3 4" xfId="310" xr:uid="{00000000-0005-0000-0000-00009C000000}"/>
    <cellStyle name="計算 2 4" xfId="222" xr:uid="{00000000-0005-0000-0000-00009D000000}"/>
    <cellStyle name="計算 2 5" xfId="255" xr:uid="{00000000-0005-0000-0000-00009E000000}"/>
    <cellStyle name="計算 2 6" xfId="212" xr:uid="{00000000-0005-0000-0000-00009F000000}"/>
    <cellStyle name="計算 3" xfId="126" xr:uid="{00000000-0005-0000-0000-0000A0000000}"/>
    <cellStyle name="計算 3 2" xfId="178" xr:uid="{00000000-0005-0000-0000-0000A1000000}"/>
    <cellStyle name="計算 3 2 2" xfId="250" xr:uid="{00000000-0005-0000-0000-0000A2000000}"/>
    <cellStyle name="計算 3 2 3" xfId="278" xr:uid="{00000000-0005-0000-0000-0000A3000000}"/>
    <cellStyle name="計算 3 2 4" xfId="302" xr:uid="{00000000-0005-0000-0000-0000A4000000}"/>
    <cellStyle name="計算 3 3" xfId="199" xr:uid="{00000000-0005-0000-0000-0000A5000000}"/>
    <cellStyle name="計算 3 3 2" xfId="264" xr:uid="{00000000-0005-0000-0000-0000A6000000}"/>
    <cellStyle name="計算 3 3 3" xfId="290" xr:uid="{00000000-0005-0000-0000-0000A7000000}"/>
    <cellStyle name="計算 3 3 4" xfId="311" xr:uid="{00000000-0005-0000-0000-0000A8000000}"/>
    <cellStyle name="計算 3 4" xfId="236" xr:uid="{00000000-0005-0000-0000-0000A9000000}"/>
    <cellStyle name="計算 3 5" xfId="217" xr:uid="{00000000-0005-0000-0000-0000AA000000}"/>
    <cellStyle name="計算 3 6" xfId="225" xr:uid="{00000000-0005-0000-0000-0000AB000000}"/>
    <cellStyle name="警告文 2" xfId="45" xr:uid="{00000000-0005-0000-0000-0000AC000000}"/>
    <cellStyle name="警告文 3" xfId="127" xr:uid="{00000000-0005-0000-0000-0000AD000000}"/>
    <cellStyle name="桁区切り" xfId="345" builtinId="6"/>
    <cellStyle name="桁区切り 2" xfId="65" xr:uid="{00000000-0005-0000-0000-0000AF000000}"/>
    <cellStyle name="桁区切り 2 2" xfId="78" xr:uid="{00000000-0005-0000-0000-0000B0000000}"/>
    <cellStyle name="桁区切り 2 2 2" xfId="79" xr:uid="{00000000-0005-0000-0000-0000B1000000}"/>
    <cellStyle name="桁区切り 2 2 3" xfId="200" xr:uid="{00000000-0005-0000-0000-0000B2000000}"/>
    <cellStyle name="桁区切り 2 3" xfId="128" xr:uid="{00000000-0005-0000-0000-0000B3000000}"/>
    <cellStyle name="桁区切り 3" xfId="72" xr:uid="{00000000-0005-0000-0000-0000B4000000}"/>
    <cellStyle name="桁区切り 3 2" xfId="129" xr:uid="{00000000-0005-0000-0000-0000B5000000}"/>
    <cellStyle name="桁区切り 4" xfId="74" xr:uid="{00000000-0005-0000-0000-0000B6000000}"/>
    <cellStyle name="桁区切り 5" xfId="80" xr:uid="{00000000-0005-0000-0000-0000B7000000}"/>
    <cellStyle name="桁区切り 6" xfId="130" xr:uid="{00000000-0005-0000-0000-0000B8000000}"/>
    <cellStyle name="見出し 1 2" xfId="46" xr:uid="{00000000-0005-0000-0000-0000B9000000}"/>
    <cellStyle name="見出し 1 2 2" xfId="341" xr:uid="{00000000-0005-0000-0000-0000BA000000}"/>
    <cellStyle name="見出し 1 3" xfId="131" xr:uid="{00000000-0005-0000-0000-0000BB000000}"/>
    <cellStyle name="見出し 2 2" xfId="47" xr:uid="{00000000-0005-0000-0000-0000BC000000}"/>
    <cellStyle name="見出し 2 2 2" xfId="342" xr:uid="{00000000-0005-0000-0000-0000BD000000}"/>
    <cellStyle name="見出し 2 3" xfId="132" xr:uid="{00000000-0005-0000-0000-0000BE000000}"/>
    <cellStyle name="見出し 3 2" xfId="48" xr:uid="{00000000-0005-0000-0000-0000BF000000}"/>
    <cellStyle name="見出し 3 2 2" xfId="133" xr:uid="{00000000-0005-0000-0000-0000C0000000}"/>
    <cellStyle name="見出し 3 3" xfId="134" xr:uid="{00000000-0005-0000-0000-0000C1000000}"/>
    <cellStyle name="見出し 4 2" xfId="49" xr:uid="{00000000-0005-0000-0000-0000C2000000}"/>
    <cellStyle name="見出し 4 2 2" xfId="343" xr:uid="{00000000-0005-0000-0000-0000C3000000}"/>
    <cellStyle name="見出し 4 3" xfId="135" xr:uid="{00000000-0005-0000-0000-0000C4000000}"/>
    <cellStyle name="集計 2" xfId="50" xr:uid="{00000000-0005-0000-0000-0000C5000000}"/>
    <cellStyle name="集計 2 2" xfId="201" xr:uid="{00000000-0005-0000-0000-0000C6000000}"/>
    <cellStyle name="集計 2 2 2" xfId="265" xr:uid="{00000000-0005-0000-0000-0000C7000000}"/>
    <cellStyle name="集計 2 2 3" xfId="291" xr:uid="{00000000-0005-0000-0000-0000C8000000}"/>
    <cellStyle name="集計 2 2 4" xfId="312" xr:uid="{00000000-0005-0000-0000-0000C9000000}"/>
    <cellStyle name="集計 2 3" xfId="202" xr:uid="{00000000-0005-0000-0000-0000CA000000}"/>
    <cellStyle name="集計 2 3 2" xfId="266" xr:uid="{00000000-0005-0000-0000-0000CB000000}"/>
    <cellStyle name="集計 2 3 3" xfId="292" xr:uid="{00000000-0005-0000-0000-0000CC000000}"/>
    <cellStyle name="集計 2 3 4" xfId="313" xr:uid="{00000000-0005-0000-0000-0000CD000000}"/>
    <cellStyle name="集計 2 4" xfId="223" xr:uid="{00000000-0005-0000-0000-0000CE000000}"/>
    <cellStyle name="集計 2 5" xfId="242" xr:uid="{00000000-0005-0000-0000-0000CF000000}"/>
    <cellStyle name="集計 2 6" xfId="230" xr:uid="{00000000-0005-0000-0000-0000D0000000}"/>
    <cellStyle name="集計 3" xfId="136" xr:uid="{00000000-0005-0000-0000-0000D1000000}"/>
    <cellStyle name="集計 3 2" xfId="180" xr:uid="{00000000-0005-0000-0000-0000D2000000}"/>
    <cellStyle name="集計 3 2 2" xfId="251" xr:uid="{00000000-0005-0000-0000-0000D3000000}"/>
    <cellStyle name="集計 3 2 3" xfId="279" xr:uid="{00000000-0005-0000-0000-0000D4000000}"/>
    <cellStyle name="集計 3 2 4" xfId="303" xr:uid="{00000000-0005-0000-0000-0000D5000000}"/>
    <cellStyle name="集計 3 3" xfId="203" xr:uid="{00000000-0005-0000-0000-0000D6000000}"/>
    <cellStyle name="集計 3 3 2" xfId="267" xr:uid="{00000000-0005-0000-0000-0000D7000000}"/>
    <cellStyle name="集計 3 3 3" xfId="293" xr:uid="{00000000-0005-0000-0000-0000D8000000}"/>
    <cellStyle name="集計 3 3 4" xfId="314" xr:uid="{00000000-0005-0000-0000-0000D9000000}"/>
    <cellStyle name="集計 3 4" xfId="237" xr:uid="{00000000-0005-0000-0000-0000DA000000}"/>
    <cellStyle name="集計 3 5" xfId="214" xr:uid="{00000000-0005-0000-0000-0000DB000000}"/>
    <cellStyle name="集計 3 6" xfId="221" xr:uid="{00000000-0005-0000-0000-0000DC000000}"/>
    <cellStyle name="出力 2" xfId="51" xr:uid="{00000000-0005-0000-0000-0000DD000000}"/>
    <cellStyle name="出力 2 2" xfId="204" xr:uid="{00000000-0005-0000-0000-0000DE000000}"/>
    <cellStyle name="出力 2 2 2" xfId="268" xr:uid="{00000000-0005-0000-0000-0000DF000000}"/>
    <cellStyle name="出力 2 2 3" xfId="294" xr:uid="{00000000-0005-0000-0000-0000E0000000}"/>
    <cellStyle name="出力 2 2 4" xfId="315" xr:uid="{00000000-0005-0000-0000-0000E1000000}"/>
    <cellStyle name="出力 2 3" xfId="205" xr:uid="{00000000-0005-0000-0000-0000E2000000}"/>
    <cellStyle name="出力 2 3 2" xfId="269" xr:uid="{00000000-0005-0000-0000-0000E3000000}"/>
    <cellStyle name="出力 2 3 3" xfId="295" xr:uid="{00000000-0005-0000-0000-0000E4000000}"/>
    <cellStyle name="出力 2 3 4" xfId="316" xr:uid="{00000000-0005-0000-0000-0000E5000000}"/>
    <cellStyle name="出力 2 4" xfId="224" xr:uid="{00000000-0005-0000-0000-0000E6000000}"/>
    <cellStyle name="出力 2 5" xfId="241" xr:uid="{00000000-0005-0000-0000-0000E7000000}"/>
    <cellStyle name="出力 2 6" xfId="227" xr:uid="{00000000-0005-0000-0000-0000E8000000}"/>
    <cellStyle name="出力 3" xfId="137" xr:uid="{00000000-0005-0000-0000-0000E9000000}"/>
    <cellStyle name="出力 3 2" xfId="181" xr:uid="{00000000-0005-0000-0000-0000EA000000}"/>
    <cellStyle name="出力 3 2 2" xfId="252" xr:uid="{00000000-0005-0000-0000-0000EB000000}"/>
    <cellStyle name="出力 3 2 3" xfId="280" xr:uid="{00000000-0005-0000-0000-0000EC000000}"/>
    <cellStyle name="出力 3 2 4" xfId="304" xr:uid="{00000000-0005-0000-0000-0000ED000000}"/>
    <cellStyle name="出力 3 3" xfId="206" xr:uid="{00000000-0005-0000-0000-0000EE000000}"/>
    <cellStyle name="出力 3 3 2" xfId="270" xr:uid="{00000000-0005-0000-0000-0000EF000000}"/>
    <cellStyle name="出力 3 3 3" xfId="296" xr:uid="{00000000-0005-0000-0000-0000F0000000}"/>
    <cellStyle name="出力 3 3 4" xfId="317" xr:uid="{00000000-0005-0000-0000-0000F1000000}"/>
    <cellStyle name="出力 3 4" xfId="238" xr:uid="{00000000-0005-0000-0000-0000F2000000}"/>
    <cellStyle name="出力 3 5" xfId="231" xr:uid="{00000000-0005-0000-0000-0000F3000000}"/>
    <cellStyle name="出力 3 6" xfId="229" xr:uid="{00000000-0005-0000-0000-0000F4000000}"/>
    <cellStyle name="説明文 2" xfId="52" xr:uid="{00000000-0005-0000-0000-0000F5000000}"/>
    <cellStyle name="説明文 3" xfId="138" xr:uid="{00000000-0005-0000-0000-0000F6000000}"/>
    <cellStyle name="脱浦 [0.00]_Sheet1" xfId="139" xr:uid="{00000000-0005-0000-0000-0000F7000000}"/>
    <cellStyle name="脱浦_Sheet1" xfId="140" xr:uid="{00000000-0005-0000-0000-0000F8000000}"/>
    <cellStyle name="通貨 2" xfId="141" xr:uid="{00000000-0005-0000-0000-0000F9000000}"/>
    <cellStyle name="入力 2" xfId="53" xr:uid="{00000000-0005-0000-0000-0000FA000000}"/>
    <cellStyle name="入力 2 2" xfId="207" xr:uid="{00000000-0005-0000-0000-0000FB000000}"/>
    <cellStyle name="入力 2 2 2" xfId="271" xr:uid="{00000000-0005-0000-0000-0000FC000000}"/>
    <cellStyle name="入力 2 2 3" xfId="297" xr:uid="{00000000-0005-0000-0000-0000FD000000}"/>
    <cellStyle name="入力 2 2 4" xfId="318" xr:uid="{00000000-0005-0000-0000-0000FE000000}"/>
    <cellStyle name="入力 2 3" xfId="208" xr:uid="{00000000-0005-0000-0000-0000FF000000}"/>
    <cellStyle name="入力 2 3 2" xfId="272" xr:uid="{00000000-0005-0000-0000-000000010000}"/>
    <cellStyle name="入力 2 3 3" xfId="298" xr:uid="{00000000-0005-0000-0000-000001010000}"/>
    <cellStyle name="入力 2 3 4" xfId="319" xr:uid="{00000000-0005-0000-0000-000002010000}"/>
    <cellStyle name="入力 2 4" xfId="226" xr:uid="{00000000-0005-0000-0000-000003010000}"/>
    <cellStyle name="入力 2 5" xfId="240" xr:uid="{00000000-0005-0000-0000-000004010000}"/>
    <cellStyle name="入力 2 6" xfId="282" xr:uid="{00000000-0005-0000-0000-000005010000}"/>
    <cellStyle name="入力 3" xfId="142" xr:uid="{00000000-0005-0000-0000-000006010000}"/>
    <cellStyle name="入力 3 2" xfId="182" xr:uid="{00000000-0005-0000-0000-000007010000}"/>
    <cellStyle name="入力 3 2 2" xfId="253" xr:uid="{00000000-0005-0000-0000-000008010000}"/>
    <cellStyle name="入力 3 2 3" xfId="281" xr:uid="{00000000-0005-0000-0000-000009010000}"/>
    <cellStyle name="入力 3 2 4" xfId="305" xr:uid="{00000000-0005-0000-0000-00000A010000}"/>
    <cellStyle name="入力 3 3" xfId="209" xr:uid="{00000000-0005-0000-0000-00000B010000}"/>
    <cellStyle name="入力 3 3 2" xfId="273" xr:uid="{00000000-0005-0000-0000-00000C010000}"/>
    <cellStyle name="入力 3 3 3" xfId="299" xr:uid="{00000000-0005-0000-0000-00000D010000}"/>
    <cellStyle name="入力 3 3 4" xfId="320" xr:uid="{00000000-0005-0000-0000-00000E010000}"/>
    <cellStyle name="入力 3 4" xfId="239" xr:uid="{00000000-0005-0000-0000-00000F010000}"/>
    <cellStyle name="入力 3 5" xfId="213" xr:uid="{00000000-0005-0000-0000-000010010000}"/>
    <cellStyle name="入力 3 6" xfId="235" xr:uid="{00000000-0005-0000-0000-000011010000}"/>
    <cellStyle name="飯尾用" xfId="143" xr:uid="{00000000-0005-0000-0000-000012010000}"/>
    <cellStyle name="標準" xfId="0" builtinId="0"/>
    <cellStyle name="標準 10" xfId="144" xr:uid="{00000000-0005-0000-0000-000014010000}"/>
    <cellStyle name="標準 11" xfId="145" xr:uid="{00000000-0005-0000-0000-000015010000}"/>
    <cellStyle name="標準 11 2" xfId="183" xr:uid="{00000000-0005-0000-0000-000016010000}"/>
    <cellStyle name="標準 12" xfId="171" xr:uid="{00000000-0005-0000-0000-000017010000}"/>
    <cellStyle name="標準 13" xfId="184" xr:uid="{00000000-0005-0000-0000-000018010000}"/>
    <cellStyle name="標準 14" xfId="185" xr:uid="{00000000-0005-0000-0000-000019010000}"/>
    <cellStyle name="標準 2" xfId="1" xr:uid="{00000000-0005-0000-0000-00001A010000}"/>
    <cellStyle name="標準 2 10" xfId="173" xr:uid="{00000000-0005-0000-0000-00001B010000}"/>
    <cellStyle name="標準 2 2" xfId="66" xr:uid="{00000000-0005-0000-0000-00001C010000}"/>
    <cellStyle name="標準 2 2 17" xfId="321" xr:uid="{00000000-0005-0000-0000-00001D010000}"/>
    <cellStyle name="標準 2 2 2" xfId="69" xr:uid="{00000000-0005-0000-0000-00001E010000}"/>
    <cellStyle name="標準 2 2 2 2" xfId="76" xr:uid="{00000000-0005-0000-0000-00001F010000}"/>
    <cellStyle name="標準 2 2 2 2 13" xfId="322" xr:uid="{00000000-0005-0000-0000-000020010000}"/>
    <cellStyle name="標準 2 2 2 2 2" xfId="146" xr:uid="{00000000-0005-0000-0000-000021010000}"/>
    <cellStyle name="標準 2 2 2 2 3" xfId="147" xr:uid="{00000000-0005-0000-0000-000022010000}"/>
    <cellStyle name="標準 2 2 2 3" xfId="148" xr:uid="{00000000-0005-0000-0000-000023010000}"/>
    <cellStyle name="標準 2 2 2 4" xfId="149" xr:uid="{00000000-0005-0000-0000-000024010000}"/>
    <cellStyle name="標準 2 2 2 5" xfId="187" xr:uid="{00000000-0005-0000-0000-000025010000}"/>
    <cellStyle name="標準 2 2 2 5 2" xfId="324" xr:uid="{00000000-0005-0000-0000-000026010000}"/>
    <cellStyle name="標準 2 2 3" xfId="81" xr:uid="{00000000-0005-0000-0000-000027010000}"/>
    <cellStyle name="標準 2 2_aa" xfId="73" xr:uid="{00000000-0005-0000-0000-000028010000}"/>
    <cellStyle name="標準 2 3" xfId="62" xr:uid="{00000000-0005-0000-0000-00002D010000}"/>
    <cellStyle name="標準 2 3 2" xfId="150" xr:uid="{00000000-0005-0000-0000-00002E010000}"/>
    <cellStyle name="標準 2 3 3" xfId="188" xr:uid="{00000000-0005-0000-0000-00002F010000}"/>
    <cellStyle name="標準 2 4" xfId="82" xr:uid="{00000000-0005-0000-0000-000030010000}"/>
    <cellStyle name="標準 2 4 2" xfId="151" xr:uid="{00000000-0005-0000-0000-000031010000}"/>
    <cellStyle name="標準 2 4 3" xfId="152" xr:uid="{00000000-0005-0000-0000-000032010000}"/>
    <cellStyle name="標準 2 4 4" xfId="153" xr:uid="{00000000-0005-0000-0000-000033010000}"/>
    <cellStyle name="標準 2 4 5" xfId="189" xr:uid="{00000000-0005-0000-0000-000034010000}"/>
    <cellStyle name="標準 2 5" xfId="154" xr:uid="{00000000-0005-0000-0000-000035010000}"/>
    <cellStyle name="標準 2 6" xfId="155" xr:uid="{00000000-0005-0000-0000-000036010000}"/>
    <cellStyle name="標準 2 7" xfId="186" xr:uid="{00000000-0005-0000-0000-000037010000}"/>
    <cellStyle name="標準 2 8" xfId="172" xr:uid="{00000000-0005-0000-0000-000038010000}"/>
    <cellStyle name="標準 2 9" xfId="179" xr:uid="{00000000-0005-0000-0000-000039010000}"/>
    <cellStyle name="標準 2_01_【様式第１号】交付申請書H26案 住所欄変更" xfId="83" xr:uid="{00000000-0005-0000-0000-00003A010000}"/>
    <cellStyle name="標準 26" xfId="323" xr:uid="{00000000-0005-0000-0000-00003B010000}"/>
    <cellStyle name="標準 3" xfId="2" xr:uid="{00000000-0005-0000-0000-00003C010000}"/>
    <cellStyle name="標準 3 2" xfId="63" xr:uid="{00000000-0005-0000-0000-00003D010000}"/>
    <cellStyle name="標準 3 2 2" xfId="191" xr:uid="{00000000-0005-0000-0000-00003E010000}"/>
    <cellStyle name="標準 3 3" xfId="70" xr:uid="{00000000-0005-0000-0000-00003F010000}"/>
    <cellStyle name="標準 3 3 2" xfId="156" xr:uid="{00000000-0005-0000-0000-000040010000}"/>
    <cellStyle name="標準 3 3 3" xfId="157" xr:uid="{00000000-0005-0000-0000-000041010000}"/>
    <cellStyle name="標準 3 4" xfId="158" xr:uid="{00000000-0005-0000-0000-000042010000}"/>
    <cellStyle name="標準 3 5" xfId="159" xr:uid="{00000000-0005-0000-0000-000043010000}"/>
    <cellStyle name="標準 3 6" xfId="160" xr:uid="{00000000-0005-0000-0000-000044010000}"/>
    <cellStyle name="標準 3 7" xfId="210" xr:uid="{00000000-0005-0000-0000-000045010000}"/>
    <cellStyle name="標準 3 7 2" xfId="211" xr:uid="{00000000-0005-0000-0000-000046010000}"/>
    <cellStyle name="標準 3 7 2 2" xfId="344" xr:uid="{00000000-0005-0000-0000-000047010000}"/>
    <cellStyle name="標準 3_別冊35 印刷業者連携用CSVファイルレイアウト" xfId="75" xr:uid="{00000000-0005-0000-0000-000048010000}"/>
    <cellStyle name="標準 4" xfId="54" xr:uid="{00000000-0005-0000-0000-000049010000}"/>
    <cellStyle name="標準 4 2" xfId="67" xr:uid="{00000000-0005-0000-0000-00004A010000}"/>
    <cellStyle name="標準 4 2 2" xfId="161" xr:uid="{00000000-0005-0000-0000-00004B010000}"/>
    <cellStyle name="標準 4 3" xfId="77" xr:uid="{00000000-0005-0000-0000-00004C010000}"/>
    <cellStyle name="標準 4 4" xfId="162" xr:uid="{00000000-0005-0000-0000-00004D010000}"/>
    <cellStyle name="標準 4 5" xfId="190" xr:uid="{00000000-0005-0000-0000-00004E010000}"/>
    <cellStyle name="標準 5" xfId="55" xr:uid="{00000000-0005-0000-0000-00004F010000}"/>
    <cellStyle name="標準 5 2" xfId="56" xr:uid="{00000000-0005-0000-0000-000050010000}"/>
    <cellStyle name="標準 5 2 2" xfId="57" xr:uid="{00000000-0005-0000-0000-000051010000}"/>
    <cellStyle name="標準 5 3" xfId="163" xr:uid="{00000000-0005-0000-0000-000052010000}"/>
    <cellStyle name="標準 6" xfId="58" xr:uid="{00000000-0005-0000-0000-000053010000}"/>
    <cellStyle name="標準 6 2" xfId="164" xr:uid="{00000000-0005-0000-0000-000054010000}"/>
    <cellStyle name="標準 7" xfId="59" xr:uid="{00000000-0005-0000-0000-000055010000}"/>
    <cellStyle name="標準 7 2" xfId="165" xr:uid="{00000000-0005-0000-0000-000056010000}"/>
    <cellStyle name="標準 8" xfId="60" xr:uid="{00000000-0005-0000-0000-000057010000}"/>
    <cellStyle name="標準 8 2" xfId="166" xr:uid="{00000000-0005-0000-0000-000058010000}"/>
    <cellStyle name="標準 9" xfId="167" xr:uid="{00000000-0005-0000-0000-000059010000}"/>
    <cellStyle name="標準 9 2" xfId="168" xr:uid="{00000000-0005-0000-0000-00005A010000}"/>
    <cellStyle name="未定義" xfId="169" xr:uid="{00000000-0005-0000-0000-00005B010000}"/>
    <cellStyle name="良い 2" xfId="61" xr:uid="{00000000-0005-0000-0000-00005C010000}"/>
    <cellStyle name="良い 3" xfId="170" xr:uid="{00000000-0005-0000-0000-00005D010000}"/>
  </cellStyles>
  <dxfs count="7">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color rgb="FFCCFFFF"/>
      <color rgb="FFFFFF99"/>
      <color rgb="FF0000FF"/>
      <color rgb="FFFF99CC"/>
      <color rgb="FFF4F7FB"/>
      <color rgb="FFCC99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50800</xdr:colOff>
      <xdr:row>8</xdr:row>
      <xdr:rowOff>165100</xdr:rowOff>
    </xdr:from>
    <xdr:to>
      <xdr:col>5</xdr:col>
      <xdr:colOff>482600</xdr:colOff>
      <xdr:row>10</xdr:row>
      <xdr:rowOff>95250</xdr:rowOff>
    </xdr:to>
    <xdr:sp macro="" textlink="">
      <xdr:nvSpPr>
        <xdr:cNvPr id="2" name="矢印: 右 1">
          <a:extLst>
            <a:ext uri="{FF2B5EF4-FFF2-40B4-BE49-F238E27FC236}">
              <a16:creationId xmlns:a16="http://schemas.microsoft.com/office/drawing/2014/main" id="{4EDF5F42-7647-4836-95DC-18A13CA3943A}"/>
            </a:ext>
          </a:extLst>
        </xdr:cNvPr>
        <xdr:cNvSpPr/>
      </xdr:nvSpPr>
      <xdr:spPr bwMode="auto">
        <a:xfrm>
          <a:off x="3340100" y="2127250"/>
          <a:ext cx="127000" cy="43815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D64DC-E7F4-4845-BCF3-BE0537969DD4}">
  <dimension ref="A1:K29"/>
  <sheetViews>
    <sheetView showGridLines="0" tabSelected="1" view="pageBreakPreview" zoomScaleNormal="100" zoomScaleSheetLayoutView="100" workbookViewId="0"/>
  </sheetViews>
  <sheetFormatPr defaultColWidth="9.36328125" defaultRowHeight="18"/>
  <cols>
    <col min="1" max="1" width="3.90625" style="165" customWidth="1"/>
    <col min="2" max="2" width="12.6328125" style="165" customWidth="1"/>
    <col min="3" max="3" width="9.08984375" style="214" customWidth="1"/>
    <col min="4" max="4" width="14.26953125" style="215" customWidth="1"/>
    <col min="5" max="5" width="7.1796875" style="214" customWidth="1"/>
    <col min="6" max="6" width="2.54296875" style="165" customWidth="1"/>
    <col min="7" max="7" width="12.6328125" style="165" customWidth="1"/>
    <col min="8" max="8" width="7.1796875" style="165" customWidth="1"/>
    <col min="9" max="9" width="13.7265625" style="165" customWidth="1"/>
    <col min="10" max="10" width="7.1796875" style="165" customWidth="1"/>
    <col min="11" max="11" width="3.6328125" style="165" customWidth="1"/>
    <col min="12" max="16384" width="9.36328125" style="164"/>
  </cols>
  <sheetData>
    <row r="1" spans="1:11" ht="21" customHeight="1">
      <c r="A1" s="216"/>
      <c r="B1" s="216"/>
      <c r="C1" s="216"/>
      <c r="D1" s="216"/>
      <c r="E1" s="216"/>
      <c r="F1" s="216"/>
      <c r="G1" s="216"/>
      <c r="H1" s="216"/>
      <c r="I1" s="216"/>
      <c r="J1" s="216"/>
      <c r="K1" s="216"/>
    </row>
    <row r="2" spans="1:11" ht="21" customHeight="1">
      <c r="A2" s="232" t="s">
        <v>115</v>
      </c>
      <c r="B2" s="232"/>
      <c r="C2" s="232"/>
      <c r="D2" s="232"/>
      <c r="E2" s="232"/>
      <c r="F2" s="232"/>
      <c r="G2" s="232"/>
      <c r="H2" s="232"/>
      <c r="I2" s="232"/>
      <c r="J2" s="232"/>
      <c r="K2" s="232"/>
    </row>
    <row r="3" spans="1:11" ht="27.75" customHeight="1">
      <c r="B3" s="166" t="s">
        <v>116</v>
      </c>
      <c r="C3" s="167"/>
      <c r="D3" s="167"/>
      <c r="E3" s="168"/>
      <c r="F3" s="168"/>
      <c r="G3" s="169"/>
      <c r="H3" s="169"/>
      <c r="I3" s="169"/>
      <c r="J3" s="169"/>
      <c r="K3" s="169"/>
    </row>
    <row r="4" spans="1:11" ht="5.15" customHeight="1">
      <c r="A4" s="170"/>
      <c r="B4" s="171"/>
      <c r="C4" s="172"/>
      <c r="D4" s="173"/>
      <c r="E4" s="172"/>
      <c r="F4" s="171"/>
      <c r="G4" s="171"/>
      <c r="K4" s="170"/>
    </row>
    <row r="5" spans="1:11" ht="20.149999999999999" customHeight="1">
      <c r="A5" s="174"/>
      <c r="B5" s="233" t="s">
        <v>117</v>
      </c>
      <c r="C5" s="234"/>
      <c r="D5" s="234"/>
      <c r="E5" s="234"/>
      <c r="F5" s="234"/>
      <c r="G5" s="234"/>
      <c r="H5" s="234"/>
      <c r="I5" s="234"/>
      <c r="J5" s="234"/>
      <c r="K5" s="175"/>
    </row>
    <row r="6" spans="1:11" ht="20.149999999999999" customHeight="1">
      <c r="A6" s="176"/>
      <c r="B6" s="235" t="s">
        <v>118</v>
      </c>
      <c r="C6" s="235"/>
      <c r="D6" s="235"/>
      <c r="E6" s="235"/>
      <c r="F6" s="171"/>
      <c r="G6" s="235" t="s">
        <v>151</v>
      </c>
      <c r="H6" s="235"/>
      <c r="I6" s="235"/>
      <c r="J6" s="235"/>
      <c r="K6" s="177"/>
    </row>
    <row r="7" spans="1:11" ht="20.149999999999999" customHeight="1">
      <c r="A7" s="176"/>
      <c r="B7" s="178" t="s">
        <v>119</v>
      </c>
      <c r="C7" s="179"/>
      <c r="D7" s="180" t="s">
        <v>120</v>
      </c>
      <c r="E7" s="179"/>
      <c r="F7" s="171"/>
      <c r="G7" s="178" t="s">
        <v>121</v>
      </c>
      <c r="H7" s="179"/>
      <c r="I7" s="180" t="s">
        <v>122</v>
      </c>
      <c r="J7" s="179"/>
      <c r="K7" s="181"/>
    </row>
    <row r="8" spans="1:11" ht="20.149999999999999" customHeight="1">
      <c r="A8" s="176"/>
      <c r="B8" s="182" t="s">
        <v>123</v>
      </c>
      <c r="C8" s="183"/>
      <c r="D8" s="184" t="s">
        <v>124</v>
      </c>
      <c r="E8" s="183"/>
      <c r="F8" s="185"/>
      <c r="G8" s="182" t="s">
        <v>125</v>
      </c>
      <c r="H8" s="183"/>
      <c r="I8" s="184" t="s">
        <v>126</v>
      </c>
      <c r="J8" s="183"/>
      <c r="K8" s="181"/>
    </row>
    <row r="9" spans="1:11" ht="20.149999999999999" customHeight="1">
      <c r="A9" s="176"/>
      <c r="B9" s="182"/>
      <c r="C9" s="186"/>
      <c r="D9" s="184" t="s">
        <v>127</v>
      </c>
      <c r="E9" s="183"/>
      <c r="F9" s="185"/>
      <c r="G9" s="182"/>
      <c r="H9" s="186"/>
      <c r="I9" s="184" t="s">
        <v>128</v>
      </c>
      <c r="J9" s="183"/>
      <c r="K9" s="181"/>
    </row>
    <row r="10" spans="1:11" ht="20.149999999999999" customHeight="1">
      <c r="A10" s="176"/>
      <c r="B10" s="182"/>
      <c r="C10" s="186"/>
      <c r="D10" s="184" t="s">
        <v>129</v>
      </c>
      <c r="E10" s="183"/>
      <c r="F10" s="187"/>
      <c r="G10" s="182"/>
      <c r="H10" s="186"/>
      <c r="I10" s="184" t="s">
        <v>130</v>
      </c>
      <c r="J10" s="183"/>
      <c r="K10" s="181"/>
    </row>
    <row r="11" spans="1:11" ht="20.149999999999999" customHeight="1">
      <c r="A11" s="176"/>
      <c r="B11" s="182"/>
      <c r="C11" s="186"/>
      <c r="D11" s="184" t="s">
        <v>131</v>
      </c>
      <c r="E11" s="183"/>
      <c r="F11" s="185"/>
      <c r="G11" s="182"/>
      <c r="H11" s="186"/>
      <c r="I11" s="188" t="s">
        <v>132</v>
      </c>
      <c r="J11" s="183"/>
      <c r="K11" s="181"/>
    </row>
    <row r="12" spans="1:11" ht="20.149999999999999" customHeight="1">
      <c r="A12" s="176"/>
      <c r="B12" s="182"/>
      <c r="C12" s="186"/>
      <c r="D12" s="184" t="s">
        <v>133</v>
      </c>
      <c r="E12" s="189"/>
      <c r="F12" s="185"/>
      <c r="G12" s="182"/>
      <c r="H12" s="186"/>
      <c r="I12" s="184" t="s">
        <v>134</v>
      </c>
      <c r="J12" s="189"/>
      <c r="K12" s="181"/>
    </row>
    <row r="13" spans="1:11" ht="20.149999999999999" customHeight="1" thickBot="1">
      <c r="A13" s="176"/>
      <c r="B13" s="190"/>
      <c r="C13" s="191"/>
      <c r="D13" s="192" t="s">
        <v>135</v>
      </c>
      <c r="E13" s="193"/>
      <c r="F13" s="185"/>
      <c r="G13" s="190"/>
      <c r="H13" s="191"/>
      <c r="I13" s="188" t="s">
        <v>136</v>
      </c>
      <c r="J13" s="193"/>
      <c r="K13" s="181"/>
    </row>
    <row r="14" spans="1:11" ht="20.149999999999999" customHeight="1" thickTop="1">
      <c r="A14" s="176"/>
      <c r="B14" s="194" t="s">
        <v>137</v>
      </c>
      <c r="C14" s="195">
        <f>SUM(C7:C13)</f>
        <v>0</v>
      </c>
      <c r="D14" s="196" t="s">
        <v>138</v>
      </c>
      <c r="E14" s="195">
        <f>SUM(E7:E13)-E11</f>
        <v>0</v>
      </c>
      <c r="F14" s="185"/>
      <c r="G14" s="194" t="s">
        <v>139</v>
      </c>
      <c r="H14" s="195">
        <f>SUM(H7:H13)</f>
        <v>0</v>
      </c>
      <c r="I14" s="196" t="s">
        <v>140</v>
      </c>
      <c r="J14" s="195">
        <f>SUM(J7:J11)</f>
        <v>0</v>
      </c>
      <c r="K14" s="181"/>
    </row>
    <row r="15" spans="1:11" ht="8.15" customHeight="1">
      <c r="A15" s="176"/>
      <c r="B15" s="185"/>
      <c r="C15" s="197"/>
      <c r="D15" s="198"/>
      <c r="E15" s="197"/>
      <c r="F15" s="185"/>
      <c r="G15" s="185"/>
      <c r="K15" s="181"/>
    </row>
    <row r="16" spans="1:11" ht="20.149999999999999" customHeight="1">
      <c r="A16" s="176"/>
      <c r="B16" s="236" t="s">
        <v>141</v>
      </c>
      <c r="C16" s="237"/>
      <c r="D16" s="237"/>
      <c r="E16" s="237"/>
      <c r="F16" s="237"/>
      <c r="G16" s="237"/>
      <c r="K16" s="181"/>
    </row>
    <row r="17" spans="1:11" ht="115" customHeight="1">
      <c r="A17" s="176"/>
      <c r="B17" s="224"/>
      <c r="C17" s="224"/>
      <c r="D17" s="224"/>
      <c r="E17" s="224"/>
      <c r="F17" s="224"/>
      <c r="G17" s="224"/>
      <c r="H17" s="224"/>
      <c r="I17" s="224"/>
      <c r="J17" s="224"/>
      <c r="K17" s="181"/>
    </row>
    <row r="18" spans="1:11" ht="25" customHeight="1">
      <c r="A18" s="199"/>
      <c r="B18" s="225" t="s">
        <v>142</v>
      </c>
      <c r="C18" s="225"/>
      <c r="D18" s="225"/>
      <c r="E18" s="225"/>
      <c r="F18" s="226" t="s">
        <v>143</v>
      </c>
      <c r="G18" s="226"/>
      <c r="H18" s="226"/>
      <c r="I18" s="226"/>
      <c r="J18" s="226"/>
      <c r="K18" s="200"/>
    </row>
    <row r="19" spans="1:11" ht="25" customHeight="1">
      <c r="A19" s="201"/>
      <c r="B19" s="225"/>
      <c r="C19" s="225"/>
      <c r="D19" s="225"/>
      <c r="E19" s="225"/>
      <c r="F19" s="227" t="s">
        <v>144</v>
      </c>
      <c r="G19" s="227"/>
      <c r="H19" s="227"/>
      <c r="I19" s="227"/>
      <c r="J19" s="227"/>
      <c r="K19" s="202"/>
    </row>
    <row r="20" spans="1:11" ht="159" customHeight="1">
      <c r="A20" s="176"/>
      <c r="B20" s="228" t="s">
        <v>145</v>
      </c>
      <c r="C20" s="228"/>
      <c r="D20" s="228"/>
      <c r="E20" s="228"/>
      <c r="F20" s="228"/>
      <c r="G20" s="228"/>
      <c r="H20" s="228"/>
      <c r="I20" s="228"/>
      <c r="J20" s="228"/>
      <c r="K20" s="181"/>
    </row>
    <row r="21" spans="1:11" ht="50.25" customHeight="1">
      <c r="A21" s="203"/>
      <c r="B21" s="229" t="s">
        <v>146</v>
      </c>
      <c r="C21" s="230"/>
      <c r="D21" s="231"/>
      <c r="E21" s="231"/>
      <c r="F21" s="231"/>
      <c r="G21" s="231"/>
      <c r="H21" s="231"/>
      <c r="I21" s="231"/>
      <c r="J21" s="231"/>
      <c r="K21" s="204"/>
    </row>
    <row r="22" spans="1:11" ht="50.25" customHeight="1">
      <c r="A22" s="205"/>
      <c r="B22" s="217" t="s">
        <v>147</v>
      </c>
      <c r="C22" s="218"/>
      <c r="D22" s="219"/>
      <c r="E22" s="219"/>
      <c r="F22" s="219"/>
      <c r="G22" s="219"/>
      <c r="H22" s="219"/>
      <c r="I22" s="219"/>
      <c r="J22" s="219"/>
      <c r="K22" s="206"/>
    </row>
    <row r="23" spans="1:11" ht="5.15" customHeight="1">
      <c r="A23" s="174"/>
      <c r="B23" s="207"/>
      <c r="C23" s="208"/>
      <c r="D23" s="209"/>
      <c r="E23" s="209"/>
      <c r="F23" s="209"/>
      <c r="G23" s="209"/>
      <c r="H23" s="209"/>
      <c r="I23" s="209"/>
      <c r="J23" s="209"/>
      <c r="K23" s="175"/>
    </row>
    <row r="24" spans="1:11" ht="237.75" customHeight="1">
      <c r="A24" s="201"/>
      <c r="B24" s="220" t="s">
        <v>148</v>
      </c>
      <c r="C24" s="221"/>
      <c r="D24" s="221"/>
      <c r="E24" s="221"/>
      <c r="F24" s="221"/>
      <c r="G24" s="221"/>
      <c r="H24" s="221"/>
      <c r="I24" s="221"/>
      <c r="J24" s="221"/>
      <c r="K24" s="202"/>
    </row>
    <row r="25" spans="1:11" ht="5.15" customHeight="1">
      <c r="A25" s="176"/>
      <c r="B25" s="210"/>
      <c r="C25" s="211"/>
      <c r="D25" s="212"/>
      <c r="E25" s="212"/>
      <c r="F25" s="212"/>
      <c r="G25" s="212"/>
      <c r="H25" s="212"/>
      <c r="I25" s="212"/>
      <c r="J25" s="212"/>
      <c r="K25" s="181"/>
    </row>
    <row r="26" spans="1:11" ht="186" customHeight="1">
      <c r="A26" s="201"/>
      <c r="B26" s="220" t="s">
        <v>149</v>
      </c>
      <c r="C26" s="221"/>
      <c r="D26" s="221"/>
      <c r="E26" s="221"/>
      <c r="F26" s="221"/>
      <c r="G26" s="221"/>
      <c r="H26" s="221"/>
      <c r="I26" s="221"/>
      <c r="J26" s="221"/>
      <c r="K26" s="202"/>
    </row>
    <row r="27" spans="1:11" ht="5.15" customHeight="1">
      <c r="A27" s="176"/>
      <c r="B27" s="210"/>
      <c r="C27" s="211"/>
      <c r="D27" s="212"/>
      <c r="E27" s="212"/>
      <c r="F27" s="212"/>
      <c r="G27" s="212"/>
      <c r="H27" s="212"/>
      <c r="I27" s="212"/>
      <c r="J27" s="212"/>
      <c r="K27" s="181"/>
    </row>
    <row r="28" spans="1:11" ht="376.15" customHeight="1">
      <c r="A28" s="205"/>
      <c r="B28" s="222" t="s">
        <v>150</v>
      </c>
      <c r="C28" s="223"/>
      <c r="D28" s="223"/>
      <c r="E28" s="223"/>
      <c r="F28" s="223"/>
      <c r="G28" s="223"/>
      <c r="H28" s="223"/>
      <c r="I28" s="223"/>
      <c r="J28" s="223"/>
      <c r="K28" s="206"/>
    </row>
    <row r="29" spans="1:11">
      <c r="B29" s="213"/>
    </row>
  </sheetData>
  <mergeCells count="17">
    <mergeCell ref="B21:C21"/>
    <mergeCell ref="D21:J21"/>
    <mergeCell ref="A2:K2"/>
    <mergeCell ref="B5:J5"/>
    <mergeCell ref="B6:E6"/>
    <mergeCell ref="G6:J6"/>
    <mergeCell ref="B16:G16"/>
    <mergeCell ref="B17:J17"/>
    <mergeCell ref="B18:E19"/>
    <mergeCell ref="F18:J18"/>
    <mergeCell ref="F19:J19"/>
    <mergeCell ref="B20:J20"/>
    <mergeCell ref="B22:C22"/>
    <mergeCell ref="D22:J22"/>
    <mergeCell ref="B24:J24"/>
    <mergeCell ref="B26:J26"/>
    <mergeCell ref="B28:J28"/>
  </mergeCells>
  <phoneticPr fontId="1"/>
  <pageMargins left="0.51181102362204722" right="0.31496062992125984" top="0.19685039370078741" bottom="7.874015748031496E-2" header="0.31496062992125984" footer="0.31496062992125984"/>
  <pageSetup paperSize="9" scale="95" orientation="portrait" blackAndWhite="1" useFirstPageNumber="1" r:id="rId1"/>
  <headerFooter>
    <evenFooter>&amp;L&amp;P</evenFooter>
  </headerFooter>
  <rowBreaks count="1" manualBreakCount="1">
    <brk id="22" max="1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62"/>
  <sheetViews>
    <sheetView view="pageBreakPreview" zoomScale="85" zoomScaleNormal="85" zoomScaleSheetLayoutView="85" workbookViewId="0">
      <selection activeCell="C4" sqref="C4"/>
    </sheetView>
  </sheetViews>
  <sheetFormatPr defaultColWidth="9" defaultRowHeight="17.5"/>
  <cols>
    <col min="1" max="1" width="5.453125" style="41" customWidth="1"/>
    <col min="2" max="2" width="27.36328125" style="41" customWidth="1"/>
    <col min="3" max="8" width="10.7265625" style="41" customWidth="1"/>
    <col min="9" max="9" width="16.453125" style="41" customWidth="1"/>
    <col min="10" max="10" width="9" style="41" hidden="1" customWidth="1"/>
    <col min="11" max="11" width="5.90625" style="41" hidden="1" customWidth="1"/>
    <col min="12" max="12" width="9.6328125" style="41" hidden="1" customWidth="1"/>
    <col min="13" max="19" width="11.6328125" style="41" hidden="1" customWidth="1"/>
    <col min="20" max="20" width="11.6328125" style="41" customWidth="1"/>
    <col min="21" max="16384" width="9" style="41"/>
  </cols>
  <sheetData>
    <row r="1" spans="1:20" ht="34.5" customHeight="1" thickBot="1">
      <c r="A1" s="40" t="s">
        <v>5</v>
      </c>
    </row>
    <row r="2" spans="1:20" ht="14.15" customHeight="1" thickBot="1">
      <c r="A2" s="259">
        <v>1</v>
      </c>
      <c r="B2" s="327" t="s">
        <v>83</v>
      </c>
      <c r="C2" s="323" t="s">
        <v>0</v>
      </c>
      <c r="D2" s="325" t="s">
        <v>1</v>
      </c>
      <c r="E2" s="322" t="s">
        <v>2</v>
      </c>
      <c r="F2" s="264" t="s">
        <v>4</v>
      </c>
      <c r="G2" s="307" t="s">
        <v>3</v>
      </c>
      <c r="H2" s="308" t="s">
        <v>6</v>
      </c>
      <c r="I2" s="42"/>
      <c r="N2" s="41" t="s">
        <v>92</v>
      </c>
    </row>
    <row r="3" spans="1:20" ht="14.15" customHeight="1" thickBot="1">
      <c r="A3" s="259"/>
      <c r="B3" s="328"/>
      <c r="C3" s="324"/>
      <c r="D3" s="326"/>
      <c r="E3" s="322"/>
      <c r="F3" s="265"/>
      <c r="G3" s="261"/>
      <c r="H3" s="309"/>
      <c r="I3" s="43" t="s">
        <v>28</v>
      </c>
      <c r="N3" s="304" t="s">
        <v>60</v>
      </c>
      <c r="O3" s="275" t="s">
        <v>62</v>
      </c>
      <c r="P3" s="275"/>
      <c r="Q3" s="44" t="s">
        <v>63</v>
      </c>
    </row>
    <row r="4" spans="1:20" ht="25" customHeight="1">
      <c r="A4" s="259"/>
      <c r="B4" s="45" t="s">
        <v>17</v>
      </c>
      <c r="C4" s="1"/>
      <c r="D4" s="2"/>
      <c r="E4" s="3"/>
      <c r="F4" s="4"/>
      <c r="G4" s="5"/>
      <c r="H4" s="46">
        <f>SUM(C4:G4)</f>
        <v>0</v>
      </c>
      <c r="I4" s="47">
        <f>H4-E4-G4</f>
        <v>0</v>
      </c>
      <c r="K4" s="316" t="s">
        <v>47</v>
      </c>
      <c r="L4" s="317"/>
      <c r="N4" s="305"/>
      <c r="O4" s="302" t="s">
        <v>30</v>
      </c>
      <c r="P4" s="303" t="s">
        <v>61</v>
      </c>
      <c r="Q4" s="276" t="s">
        <v>64</v>
      </c>
    </row>
    <row r="5" spans="1:20" ht="25" customHeight="1" thickBot="1">
      <c r="A5" s="259"/>
      <c r="B5" s="48" t="s">
        <v>48</v>
      </c>
      <c r="C5" s="21"/>
      <c r="D5" s="22"/>
      <c r="E5" s="23"/>
      <c r="F5" s="24"/>
      <c r="G5" s="25"/>
      <c r="H5" s="49">
        <f>SUM(C5:G5)</f>
        <v>0</v>
      </c>
      <c r="I5" s="50">
        <f>H5-E5-G5</f>
        <v>0</v>
      </c>
      <c r="K5" s="318"/>
      <c r="L5" s="319"/>
      <c r="N5" s="306"/>
      <c r="O5" s="302"/>
      <c r="P5" s="303"/>
      <c r="Q5" s="276"/>
    </row>
    <row r="6" spans="1:20" ht="25" customHeight="1" thickTop="1" thickBot="1">
      <c r="A6" s="259"/>
      <c r="B6" s="51" t="str">
        <f>"③　再編前病床数＝"&amp; $K6&amp;" （※２）"</f>
        <v>③　再編前病床数＝② （※２）</v>
      </c>
      <c r="C6" s="26">
        <f>IF($K6="①",C4,C5)</f>
        <v>0</v>
      </c>
      <c r="D6" s="27">
        <f>IF($K6="①",D4,D5)</f>
        <v>0</v>
      </c>
      <c r="E6" s="28">
        <f>IF($K6="①",E4,E5)</f>
        <v>0</v>
      </c>
      <c r="F6" s="29">
        <f>IF($K6="①",F4,F5)</f>
        <v>0</v>
      </c>
      <c r="G6" s="30">
        <f>IF($K6="①",G4,G5)</f>
        <v>0</v>
      </c>
      <c r="H6" s="52">
        <f>SUM(C6:G6)</f>
        <v>0</v>
      </c>
      <c r="I6" s="29">
        <f>H6-E6-G6</f>
        <v>0</v>
      </c>
      <c r="K6" s="315" t="str">
        <f>IF(I4&lt;I5,"①","②")</f>
        <v>②</v>
      </c>
      <c r="L6" s="241"/>
      <c r="N6" s="53" t="b">
        <f>IF(OR(AND(O6,P6),Q6),TRUE)</f>
        <v>1</v>
      </c>
      <c r="O6" s="54" t="b">
        <f>IF(I6&lt;&gt;0,TRUE)</f>
        <v>0</v>
      </c>
      <c r="P6" s="55" t="b">
        <f>IF(I6&gt;I13,TRUE)</f>
        <v>0</v>
      </c>
      <c r="Q6" s="56" t="b">
        <f>IF(AND(H6=0,H13=0),TRUE)</f>
        <v>1</v>
      </c>
    </row>
    <row r="7" spans="1:20" ht="54" customHeight="1">
      <c r="A7" s="330" t="s">
        <v>66</v>
      </c>
      <c r="B7" s="274"/>
      <c r="C7" s="274"/>
      <c r="D7" s="274"/>
      <c r="E7" s="274"/>
      <c r="F7" s="274"/>
      <c r="G7" s="274"/>
      <c r="H7" s="274"/>
      <c r="I7" s="274"/>
    </row>
    <row r="8" spans="1:20" ht="18" thickBot="1">
      <c r="A8" s="274" t="s">
        <v>65</v>
      </c>
      <c r="B8" s="274"/>
      <c r="C8" s="274"/>
      <c r="D8" s="274"/>
      <c r="E8" s="274"/>
      <c r="F8" s="274"/>
      <c r="G8" s="274"/>
      <c r="H8" s="274"/>
      <c r="I8" s="274"/>
      <c r="M8" s="41" t="s">
        <v>56</v>
      </c>
    </row>
    <row r="9" spans="1:20">
      <c r="A9" s="274" t="s">
        <v>27</v>
      </c>
      <c r="B9" s="274"/>
      <c r="C9" s="274"/>
      <c r="D9" s="274"/>
      <c r="E9" s="274"/>
      <c r="F9" s="274"/>
      <c r="G9" s="274"/>
      <c r="H9" s="274"/>
      <c r="I9" s="274"/>
      <c r="K9" s="310" t="s">
        <v>69</v>
      </c>
      <c r="L9" s="311"/>
      <c r="M9" s="257" t="s">
        <v>0</v>
      </c>
      <c r="N9" s="257" t="s">
        <v>1</v>
      </c>
      <c r="O9" s="257" t="s">
        <v>2</v>
      </c>
      <c r="P9" s="279" t="s">
        <v>4</v>
      </c>
      <c r="Q9" s="277" t="s">
        <v>13</v>
      </c>
      <c r="R9" s="283" t="s">
        <v>6</v>
      </c>
      <c r="S9" s="57"/>
    </row>
    <row r="10" spans="1:20" ht="14.15" customHeight="1" thickBot="1">
      <c r="K10" s="312"/>
      <c r="L10" s="313"/>
      <c r="M10" s="258"/>
      <c r="N10" s="258"/>
      <c r="O10" s="258"/>
      <c r="P10" s="280"/>
      <c r="Q10" s="278"/>
      <c r="R10" s="283"/>
      <c r="S10" s="58" t="s">
        <v>29</v>
      </c>
    </row>
    <row r="11" spans="1:20" ht="12" customHeight="1" thickBot="1">
      <c r="A11" s="259">
        <v>2</v>
      </c>
      <c r="B11" s="329" t="s">
        <v>90</v>
      </c>
      <c r="C11" s="323" t="s">
        <v>0</v>
      </c>
      <c r="D11" s="325" t="s">
        <v>1</v>
      </c>
      <c r="E11" s="322" t="s">
        <v>2</v>
      </c>
      <c r="F11" s="264" t="s">
        <v>4</v>
      </c>
      <c r="G11" s="261" t="s">
        <v>13</v>
      </c>
      <c r="H11" s="308" t="s">
        <v>6</v>
      </c>
      <c r="I11" s="42"/>
      <c r="K11" s="314"/>
      <c r="L11" s="282"/>
      <c r="M11" s="59">
        <f t="shared" ref="M11:S11" si="0">C13-C6</f>
        <v>0</v>
      </c>
      <c r="N11" s="59">
        <f t="shared" si="0"/>
        <v>0</v>
      </c>
      <c r="O11" s="59">
        <f t="shared" si="0"/>
        <v>0</v>
      </c>
      <c r="P11" s="60">
        <f t="shared" si="0"/>
        <v>0</v>
      </c>
      <c r="Q11" s="61">
        <f t="shared" si="0"/>
        <v>0</v>
      </c>
      <c r="R11" s="62">
        <f t="shared" si="0"/>
        <v>0</v>
      </c>
      <c r="S11" s="59">
        <f t="shared" si="0"/>
        <v>0</v>
      </c>
    </row>
    <row r="12" spans="1:20" ht="12" customHeight="1">
      <c r="A12" s="259"/>
      <c r="B12" s="329"/>
      <c r="C12" s="324"/>
      <c r="D12" s="326"/>
      <c r="E12" s="322"/>
      <c r="F12" s="265"/>
      <c r="G12" s="261"/>
      <c r="H12" s="309"/>
      <c r="I12" s="43" t="s">
        <v>7</v>
      </c>
      <c r="K12" s="320" t="s">
        <v>99</v>
      </c>
      <c r="L12" s="148" t="s">
        <v>97</v>
      </c>
      <c r="M12" s="155">
        <f>IF(M11&gt;0,M11*-1,0)</f>
        <v>0</v>
      </c>
      <c r="N12" s="155">
        <f>IF(N11&gt;0,N11*-1,0)</f>
        <v>0</v>
      </c>
      <c r="O12" s="155">
        <f>IF(O11&gt;0,O11*-1,0)</f>
        <v>0</v>
      </c>
      <c r="P12" s="156">
        <f>IF(P11&gt;0,P11*-1,0)</f>
        <v>0</v>
      </c>
      <c r="Q12" s="151"/>
      <c r="R12" s="152"/>
      <c r="S12" s="153">
        <f>IF(S11&gt;0,S11*-1,0)</f>
        <v>0</v>
      </c>
    </row>
    <row r="13" spans="1:20" ht="25" customHeight="1" thickBot="1">
      <c r="A13" s="259"/>
      <c r="B13" s="329"/>
      <c r="C13" s="8"/>
      <c r="D13" s="9"/>
      <c r="E13" s="10"/>
      <c r="F13" s="11"/>
      <c r="G13" s="7">
        <v>0</v>
      </c>
      <c r="H13" s="63">
        <f>SUM(C13:G13)</f>
        <v>0</v>
      </c>
      <c r="I13" s="64">
        <f>H13-E13-G13</f>
        <v>0</v>
      </c>
      <c r="K13" s="321"/>
      <c r="L13" s="157" t="s">
        <v>98</v>
      </c>
      <c r="M13" s="158">
        <f>IF(M11&lt;0,M11*-1,0)</f>
        <v>0</v>
      </c>
      <c r="N13" s="158">
        <f>IF(N11&lt;0,N11*-1,0)</f>
        <v>0</v>
      </c>
      <c r="O13" s="158">
        <f>IF(O11&lt;0,O11*-1,0)</f>
        <v>0</v>
      </c>
      <c r="P13" s="159">
        <f>IF(P11&lt;0,P11*-1,0)</f>
        <v>0</v>
      </c>
      <c r="Q13" s="150"/>
      <c r="R13" s="149"/>
      <c r="S13" s="154">
        <f>IF(S11&lt;0,S11*-1,0)</f>
        <v>0</v>
      </c>
    </row>
    <row r="14" spans="1:20" ht="14.15" customHeight="1" thickBot="1">
      <c r="I14" s="66" t="s">
        <v>23</v>
      </c>
      <c r="R14" s="75"/>
      <c r="S14" s="76"/>
      <c r="T14" s="67"/>
    </row>
    <row r="15" spans="1:20" s="67" customFormat="1" ht="12.65" customHeight="1" thickBot="1">
      <c r="A15" s="266">
        <v>3</v>
      </c>
      <c r="B15" s="341" t="s">
        <v>106</v>
      </c>
      <c r="C15" s="348" t="s">
        <v>0</v>
      </c>
      <c r="D15" s="346" t="s">
        <v>1</v>
      </c>
      <c r="E15" s="345" t="s">
        <v>2</v>
      </c>
      <c r="F15" s="331" t="s">
        <v>4</v>
      </c>
      <c r="G15" s="333" t="s">
        <v>24</v>
      </c>
      <c r="H15" s="68"/>
      <c r="I15" s="68"/>
      <c r="K15" s="145" t="s">
        <v>101</v>
      </c>
      <c r="L15" s="69"/>
      <c r="M15" s="70"/>
      <c r="N15" s="70"/>
      <c r="O15" s="70"/>
      <c r="P15" s="70"/>
      <c r="Q15" s="69"/>
      <c r="R15" s="41"/>
      <c r="S15" s="41"/>
    </row>
    <row r="16" spans="1:20" s="67" customFormat="1" ht="12.65" customHeight="1">
      <c r="A16" s="267"/>
      <c r="B16" s="342"/>
      <c r="C16" s="349"/>
      <c r="D16" s="347"/>
      <c r="E16" s="332"/>
      <c r="F16" s="332"/>
      <c r="G16" s="334"/>
      <c r="H16" s="71"/>
      <c r="I16" s="71"/>
      <c r="K16" s="298" t="s">
        <v>102</v>
      </c>
      <c r="L16" s="299"/>
      <c r="M16" s="73" t="s">
        <v>42</v>
      </c>
      <c r="N16" s="73" t="s">
        <v>43</v>
      </c>
      <c r="O16" s="73" t="s">
        <v>44</v>
      </c>
      <c r="P16" s="74" t="s">
        <v>45</v>
      </c>
      <c r="Q16" s="69"/>
    </row>
    <row r="17" spans="1:20" s="67" customFormat="1" ht="25" customHeight="1">
      <c r="A17" s="267"/>
      <c r="B17" s="342"/>
      <c r="C17" s="12"/>
      <c r="D17" s="13"/>
      <c r="E17" s="14"/>
      <c r="F17" s="15"/>
      <c r="G17" s="72">
        <f>SUM(C17,D17,F17)</f>
        <v>0</v>
      </c>
      <c r="H17" s="68"/>
      <c r="I17" s="68"/>
      <c r="K17" s="339" t="s">
        <v>100</v>
      </c>
      <c r="L17" s="340"/>
      <c r="M17" s="160">
        <f>IF(C17&lt;0,C17,0)</f>
        <v>0</v>
      </c>
      <c r="N17" s="160">
        <f t="shared" ref="N17:P17" si="1">IF(D17&lt;0,D17,0)</f>
        <v>0</v>
      </c>
      <c r="O17" s="160">
        <f t="shared" si="1"/>
        <v>0</v>
      </c>
      <c r="P17" s="161">
        <f t="shared" si="1"/>
        <v>0</v>
      </c>
      <c r="Q17" s="69"/>
      <c r="R17" s="75"/>
      <c r="S17" s="76"/>
    </row>
    <row r="18" spans="1:20" s="67" customFormat="1" ht="18" thickBot="1">
      <c r="A18" s="268"/>
      <c r="B18" s="77" t="s">
        <v>107</v>
      </c>
      <c r="C18" s="17"/>
      <c r="D18" s="18"/>
      <c r="E18" s="19"/>
      <c r="F18" s="20"/>
      <c r="G18" s="78">
        <f>SUM(C18,D18,F18)</f>
        <v>0</v>
      </c>
      <c r="H18" s="68"/>
      <c r="I18" s="68"/>
      <c r="K18" s="296" t="s">
        <v>70</v>
      </c>
      <c r="L18" s="297"/>
      <c r="M18" s="79">
        <f>IF(C17&gt;0,C17,0)</f>
        <v>0</v>
      </c>
      <c r="N18" s="79">
        <f t="shared" ref="N18:P18" si="2">IF(D17&gt;0,D17,0)</f>
        <v>0</v>
      </c>
      <c r="O18" s="79">
        <f t="shared" si="2"/>
        <v>0</v>
      </c>
      <c r="P18" s="80">
        <f t="shared" si="2"/>
        <v>0</v>
      </c>
      <c r="Q18" s="69"/>
      <c r="R18" s="41"/>
      <c r="S18" s="41"/>
    </row>
    <row r="19" spans="1:20" s="67" customFormat="1" ht="13.5" customHeight="1">
      <c r="A19" s="335" t="s">
        <v>108</v>
      </c>
      <c r="B19" s="335"/>
      <c r="C19" s="335"/>
      <c r="D19" s="335"/>
      <c r="E19" s="335"/>
      <c r="F19" s="335"/>
      <c r="G19" s="335"/>
      <c r="H19" s="335"/>
      <c r="I19" s="335"/>
      <c r="T19" s="41"/>
    </row>
    <row r="20" spans="1:20" s="67" customFormat="1" ht="38.25" customHeight="1" thickBot="1">
      <c r="A20" s="335"/>
      <c r="B20" s="335"/>
      <c r="C20" s="335"/>
      <c r="D20" s="335"/>
      <c r="E20" s="335"/>
      <c r="F20" s="335"/>
      <c r="G20" s="335"/>
      <c r="H20" s="335"/>
      <c r="I20" s="335"/>
      <c r="T20" s="41"/>
    </row>
    <row r="21" spans="1:20" s="67" customFormat="1" ht="13.5" customHeight="1">
      <c r="A21" s="41"/>
      <c r="B21" s="41"/>
      <c r="C21" s="41"/>
      <c r="D21" s="41"/>
      <c r="E21" s="41"/>
      <c r="F21" s="41"/>
      <c r="G21" s="41"/>
      <c r="H21" s="41"/>
      <c r="I21" s="41"/>
      <c r="K21" s="284" t="s">
        <v>32</v>
      </c>
      <c r="L21" s="285"/>
      <c r="M21" s="81" t="s">
        <v>111</v>
      </c>
      <c r="N21" s="82" t="s">
        <v>112</v>
      </c>
      <c r="O21" s="83" t="s">
        <v>105</v>
      </c>
      <c r="P21" s="253" t="s">
        <v>38</v>
      </c>
      <c r="Q21" s="254"/>
      <c r="R21" s="84"/>
      <c r="S21" s="85"/>
      <c r="T21" s="41"/>
    </row>
    <row r="22" spans="1:20" s="67" customFormat="1" ht="25" customHeight="1">
      <c r="A22" s="259">
        <v>4</v>
      </c>
      <c r="B22" s="269" t="s">
        <v>22</v>
      </c>
      <c r="C22" s="86" t="s">
        <v>2</v>
      </c>
      <c r="D22" s="86" t="s">
        <v>10</v>
      </c>
      <c r="E22" s="86" t="s">
        <v>6</v>
      </c>
      <c r="F22" s="41"/>
      <c r="G22" s="41"/>
      <c r="H22" s="41"/>
      <c r="I22" s="41"/>
      <c r="K22" s="286"/>
      <c r="L22" s="287"/>
      <c r="M22" s="87" t="s">
        <v>34</v>
      </c>
      <c r="N22" s="88" t="s">
        <v>33</v>
      </c>
      <c r="O22" s="89" t="s">
        <v>35</v>
      </c>
      <c r="P22" s="255"/>
      <c r="Q22" s="256"/>
      <c r="R22" s="90" t="s">
        <v>36</v>
      </c>
      <c r="S22" s="91" t="s">
        <v>37</v>
      </c>
      <c r="T22" s="41"/>
    </row>
    <row r="23" spans="1:20" s="67" customFormat="1" ht="25" customHeight="1" thickBot="1">
      <c r="A23" s="259"/>
      <c r="B23" s="269"/>
      <c r="C23" s="59">
        <f>IF(E6&lt;E13,P24,0)</f>
        <v>0</v>
      </c>
      <c r="D23" s="16"/>
      <c r="E23" s="59">
        <f>SUM(C23:D23)</f>
        <v>0</v>
      </c>
      <c r="F23" s="41"/>
      <c r="G23" s="41"/>
      <c r="H23" s="41"/>
      <c r="I23" s="41"/>
      <c r="K23" s="286"/>
      <c r="L23" s="287"/>
      <c r="M23" s="92" t="s">
        <v>103</v>
      </c>
      <c r="N23" s="93" t="s">
        <v>104</v>
      </c>
      <c r="O23" s="94" t="s">
        <v>93</v>
      </c>
      <c r="P23" s="255"/>
      <c r="Q23" s="256"/>
      <c r="R23" s="95" t="s">
        <v>39</v>
      </c>
      <c r="S23" s="96" t="s">
        <v>31</v>
      </c>
      <c r="T23" s="41"/>
    </row>
    <row r="24" spans="1:20" ht="13.5" customHeight="1" thickBot="1">
      <c r="K24" s="288"/>
      <c r="L24" s="289"/>
      <c r="M24" s="97">
        <f>I6-I13</f>
        <v>0</v>
      </c>
      <c r="N24" s="98">
        <f>G17</f>
        <v>0</v>
      </c>
      <c r="O24" s="99">
        <f>IF(M24&gt;N24,M24-N24,0)</f>
        <v>0</v>
      </c>
      <c r="P24" s="300">
        <f>MIN(R24:S24)</f>
        <v>0</v>
      </c>
      <c r="Q24" s="301"/>
      <c r="R24" s="100">
        <f>O24-D23</f>
        <v>0</v>
      </c>
      <c r="S24" s="101">
        <f>E13+E17-E6</f>
        <v>0</v>
      </c>
    </row>
    <row r="25" spans="1:20" ht="12.65" customHeight="1" thickBot="1">
      <c r="A25" s="259">
        <v>5</v>
      </c>
      <c r="B25" s="329" t="s">
        <v>57</v>
      </c>
      <c r="C25" s="323" t="s">
        <v>0</v>
      </c>
      <c r="D25" s="325" t="s">
        <v>1</v>
      </c>
      <c r="E25" s="322" t="s">
        <v>2</v>
      </c>
      <c r="F25" s="264" t="s">
        <v>4</v>
      </c>
      <c r="G25" s="261" t="s">
        <v>3</v>
      </c>
      <c r="H25" s="308" t="s">
        <v>6</v>
      </c>
      <c r="I25" s="42"/>
    </row>
    <row r="26" spans="1:20" ht="12.65" customHeight="1">
      <c r="A26" s="259"/>
      <c r="B26" s="329"/>
      <c r="C26" s="324"/>
      <c r="D26" s="326"/>
      <c r="E26" s="322"/>
      <c r="F26" s="265"/>
      <c r="G26" s="261"/>
      <c r="H26" s="309"/>
      <c r="I26" s="43" t="s">
        <v>7</v>
      </c>
    </row>
    <row r="27" spans="1:20" ht="25" customHeight="1" thickBot="1">
      <c r="A27" s="259"/>
      <c r="B27" s="329"/>
      <c r="C27" s="102">
        <f>C6-C13</f>
        <v>0</v>
      </c>
      <c r="D27" s="103">
        <f>D6-D13</f>
        <v>0</v>
      </c>
      <c r="E27" s="104">
        <f>E6-E13</f>
        <v>0</v>
      </c>
      <c r="F27" s="105">
        <f>F6-F13</f>
        <v>0</v>
      </c>
      <c r="G27" s="61">
        <f>G6-G13</f>
        <v>0</v>
      </c>
      <c r="H27" s="62">
        <f>SUM(C27:G27)</f>
        <v>0</v>
      </c>
      <c r="I27" s="106">
        <f>C27+D27+F27</f>
        <v>0</v>
      </c>
    </row>
    <row r="28" spans="1:20" ht="14.15" customHeight="1" thickBot="1">
      <c r="I28" s="107"/>
    </row>
    <row r="29" spans="1:20" ht="25" customHeight="1">
      <c r="A29" s="259">
        <v>6</v>
      </c>
      <c r="B29" s="343" t="s">
        <v>95</v>
      </c>
      <c r="C29" s="108" t="s">
        <v>94</v>
      </c>
      <c r="E29" s="109" t="s">
        <v>58</v>
      </c>
      <c r="F29" s="108" t="s">
        <v>96</v>
      </c>
      <c r="G29" s="108" t="s">
        <v>41</v>
      </c>
      <c r="H29" s="162" t="s">
        <v>110</v>
      </c>
      <c r="I29" s="110" t="s">
        <v>40</v>
      </c>
    </row>
    <row r="30" spans="1:20" ht="25" customHeight="1" thickBot="1">
      <c r="A30" s="259"/>
      <c r="B30" s="344"/>
      <c r="C30" s="16"/>
      <c r="E30" s="59">
        <f>I27</f>
        <v>0</v>
      </c>
      <c r="F30" s="59">
        <f>E23</f>
        <v>0</v>
      </c>
      <c r="G30" s="59">
        <f>C30</f>
        <v>0</v>
      </c>
      <c r="H30" s="146">
        <f>IF(C18&gt;0,C18,0)+IF(D18&gt;0,D18,0)+IF(F18&gt;0,F18,0)</f>
        <v>0</v>
      </c>
      <c r="I30" s="105">
        <f>IF(E30-F30-G30-H30&lt;0,0,E30-F30-G30-H30)</f>
        <v>0</v>
      </c>
    </row>
    <row r="31" spans="1:20" ht="13.5" customHeight="1" thickBot="1">
      <c r="I31" s="107"/>
    </row>
    <row r="32" spans="1:20" ht="14.15" customHeight="1" thickBot="1">
      <c r="A32" s="259">
        <v>7</v>
      </c>
      <c r="B32" s="327" t="s">
        <v>84</v>
      </c>
      <c r="C32" s="323" t="s">
        <v>0</v>
      </c>
      <c r="D32" s="325" t="s">
        <v>1</v>
      </c>
      <c r="E32" s="322" t="s">
        <v>2</v>
      </c>
      <c r="F32" s="264" t="s">
        <v>4</v>
      </c>
      <c r="G32" s="261" t="s">
        <v>3</v>
      </c>
      <c r="H32" s="308" t="s">
        <v>6</v>
      </c>
      <c r="I32" s="42"/>
      <c r="K32" s="290" t="s">
        <v>82</v>
      </c>
      <c r="L32" s="291"/>
      <c r="M32" s="258" t="s">
        <v>0</v>
      </c>
      <c r="N32" s="258" t="s">
        <v>1</v>
      </c>
      <c r="O32" s="258" t="s">
        <v>2</v>
      </c>
      <c r="P32" s="258" t="s">
        <v>4</v>
      </c>
      <c r="Q32" s="281" t="s">
        <v>13</v>
      </c>
      <c r="R32" s="283" t="s">
        <v>6</v>
      </c>
      <c r="S32" s="57"/>
    </row>
    <row r="33" spans="1:19" ht="14.15" customHeight="1">
      <c r="A33" s="259"/>
      <c r="B33" s="328"/>
      <c r="C33" s="324"/>
      <c r="D33" s="326"/>
      <c r="E33" s="322"/>
      <c r="F33" s="265"/>
      <c r="G33" s="261"/>
      <c r="H33" s="309"/>
      <c r="I33" s="43" t="s">
        <v>7</v>
      </c>
      <c r="K33" s="292"/>
      <c r="L33" s="293"/>
      <c r="M33" s="258"/>
      <c r="N33" s="258"/>
      <c r="O33" s="258"/>
      <c r="P33" s="258"/>
      <c r="Q33" s="282"/>
      <c r="R33" s="283"/>
      <c r="S33" s="58" t="s">
        <v>29</v>
      </c>
    </row>
    <row r="34" spans="1:19" ht="25" customHeight="1">
      <c r="A34" s="259"/>
      <c r="B34" s="111" t="s">
        <v>17</v>
      </c>
      <c r="C34" s="31"/>
      <c r="D34" s="32"/>
      <c r="E34" s="33"/>
      <c r="F34" s="34"/>
      <c r="G34" s="35"/>
      <c r="H34" s="62">
        <f>SUM(C34:G34)</f>
        <v>0</v>
      </c>
      <c r="I34" s="112">
        <f>H34-E34-G34</f>
        <v>0</v>
      </c>
      <c r="K34" s="294"/>
      <c r="L34" s="295"/>
      <c r="M34" s="59">
        <f>C13-C34</f>
        <v>0</v>
      </c>
      <c r="N34" s="59">
        <f t="shared" ref="N34:S34" si="3">D13-D34</f>
        <v>0</v>
      </c>
      <c r="O34" s="59">
        <f t="shared" si="3"/>
        <v>0</v>
      </c>
      <c r="P34" s="59">
        <f t="shared" si="3"/>
        <v>0</v>
      </c>
      <c r="Q34" s="61">
        <f t="shared" si="3"/>
        <v>0</v>
      </c>
      <c r="R34" s="62">
        <f t="shared" si="3"/>
        <v>0</v>
      </c>
      <c r="S34" s="59">
        <f t="shared" si="3"/>
        <v>0</v>
      </c>
    </row>
    <row r="35" spans="1:19" ht="25" customHeight="1" thickBot="1">
      <c r="A35" s="259"/>
      <c r="B35" s="113" t="s">
        <v>50</v>
      </c>
      <c r="C35" s="36"/>
      <c r="D35" s="37"/>
      <c r="E35" s="33"/>
      <c r="F35" s="38"/>
      <c r="G35" s="35"/>
      <c r="H35" s="62">
        <f>SUM(C35:G35)</f>
        <v>0</v>
      </c>
      <c r="I35" s="105">
        <f>H35-E35-G35</f>
        <v>0</v>
      </c>
    </row>
    <row r="36" spans="1:19" ht="18.75" customHeight="1">
      <c r="A36" s="274" t="s">
        <v>67</v>
      </c>
      <c r="B36" s="274"/>
      <c r="C36" s="274"/>
      <c r="D36" s="274"/>
      <c r="E36" s="274"/>
      <c r="F36" s="274"/>
      <c r="G36" s="274"/>
      <c r="H36" s="274"/>
      <c r="I36" s="274"/>
    </row>
    <row r="37" spans="1:19" ht="13.5" customHeight="1" thickBot="1"/>
    <row r="38" spans="1:19" ht="33" customHeight="1">
      <c r="A38" s="259">
        <v>8</v>
      </c>
      <c r="B38" s="114" t="s">
        <v>16</v>
      </c>
      <c r="C38" s="86" t="s">
        <v>0</v>
      </c>
      <c r="D38" s="86" t="s">
        <v>1</v>
      </c>
      <c r="E38" s="86" t="s">
        <v>4</v>
      </c>
      <c r="F38" s="86" t="s">
        <v>6</v>
      </c>
      <c r="M38" s="147"/>
      <c r="N38" s="144" t="s">
        <v>81</v>
      </c>
      <c r="O38" s="144" t="s">
        <v>80</v>
      </c>
      <c r="Q38" s="246" t="s">
        <v>78</v>
      </c>
      <c r="R38" s="247"/>
      <c r="S38" s="115" t="s">
        <v>79</v>
      </c>
    </row>
    <row r="39" spans="1:19" ht="25" customHeight="1">
      <c r="A39" s="259"/>
      <c r="B39" s="116" t="s">
        <v>51</v>
      </c>
      <c r="C39" s="39"/>
      <c r="D39" s="39"/>
      <c r="E39" s="39"/>
      <c r="F39" s="117">
        <f>SUM(C39:E39)</f>
        <v>0</v>
      </c>
      <c r="N39" s="65">
        <f>IF(AND(I34&lt;&gt;I35,H50="Ｂ"),E50,E49)</f>
        <v>0</v>
      </c>
      <c r="O39" s="143">
        <f>IF(AND(I34&lt;&gt;I35,H50="Ｂ"),C50,C49)</f>
        <v>0</v>
      </c>
      <c r="Q39" s="118">
        <v>0</v>
      </c>
      <c r="R39" s="6" t="s">
        <v>73</v>
      </c>
      <c r="S39" s="60">
        <v>1140</v>
      </c>
    </row>
    <row r="40" spans="1:19" ht="25" customHeight="1">
      <c r="A40" s="259"/>
      <c r="B40" s="116" t="s">
        <v>52</v>
      </c>
      <c r="C40" s="39"/>
      <c r="D40" s="39"/>
      <c r="E40" s="39"/>
      <c r="F40" s="117">
        <f>SUM(C40:E40)</f>
        <v>0</v>
      </c>
      <c r="Q40" s="118">
        <v>0.5</v>
      </c>
      <c r="R40" s="6" t="s">
        <v>74</v>
      </c>
      <c r="S40" s="60">
        <v>1368</v>
      </c>
    </row>
    <row r="41" spans="1:19" ht="24" customHeight="1">
      <c r="A41" s="262" t="s">
        <v>114</v>
      </c>
      <c r="B41" s="263"/>
      <c r="C41" s="263"/>
      <c r="D41" s="263"/>
      <c r="E41" s="263"/>
      <c r="F41" s="263"/>
      <c r="G41" s="263"/>
      <c r="H41" s="263"/>
      <c r="I41" s="263"/>
      <c r="Q41" s="118">
        <v>0.6</v>
      </c>
      <c r="R41" s="6" t="s">
        <v>75</v>
      </c>
      <c r="S41" s="60">
        <v>1596</v>
      </c>
    </row>
    <row r="42" spans="1:19" ht="24" customHeight="1">
      <c r="A42" s="263"/>
      <c r="B42" s="263"/>
      <c r="C42" s="263"/>
      <c r="D42" s="263"/>
      <c r="E42" s="263"/>
      <c r="F42" s="263"/>
      <c r="G42" s="263"/>
      <c r="H42" s="263"/>
      <c r="I42" s="263"/>
      <c r="Q42" s="118">
        <v>0.7</v>
      </c>
      <c r="R42" s="6" t="s">
        <v>76</v>
      </c>
      <c r="S42" s="60">
        <v>1824</v>
      </c>
    </row>
    <row r="43" spans="1:19" ht="22.5" customHeight="1">
      <c r="A43" s="263"/>
      <c r="B43" s="263"/>
      <c r="C43" s="263"/>
      <c r="D43" s="263"/>
      <c r="E43" s="263"/>
      <c r="F43" s="263"/>
      <c r="G43" s="263"/>
      <c r="H43" s="263"/>
      <c r="I43" s="263"/>
      <c r="Q43" s="118">
        <v>0.8</v>
      </c>
      <c r="R43" s="6" t="s">
        <v>77</v>
      </c>
      <c r="S43" s="60">
        <v>2052</v>
      </c>
    </row>
    <row r="44" spans="1:19" ht="22.5" customHeight="1" thickBot="1">
      <c r="A44" s="263"/>
      <c r="B44" s="263"/>
      <c r="C44" s="263"/>
      <c r="D44" s="263"/>
      <c r="E44" s="263"/>
      <c r="F44" s="263"/>
      <c r="G44" s="263"/>
      <c r="H44" s="263"/>
      <c r="I44" s="263"/>
      <c r="Q44" s="119">
        <v>0.9</v>
      </c>
      <c r="R44" s="120"/>
      <c r="S44" s="103">
        <v>2280</v>
      </c>
    </row>
    <row r="45" spans="1:19" ht="22.5" customHeight="1">
      <c r="A45" s="263"/>
      <c r="B45" s="263"/>
      <c r="C45" s="263"/>
      <c r="D45" s="263"/>
      <c r="E45" s="263"/>
      <c r="F45" s="263"/>
      <c r="G45" s="263"/>
      <c r="H45" s="263"/>
      <c r="I45" s="263"/>
    </row>
    <row r="46" spans="1:19">
      <c r="A46" s="274" t="s">
        <v>91</v>
      </c>
      <c r="B46" s="274"/>
      <c r="C46" s="274"/>
      <c r="D46" s="274"/>
      <c r="E46" s="274"/>
      <c r="F46" s="274"/>
      <c r="G46" s="274"/>
      <c r="H46" s="274"/>
      <c r="I46" s="274"/>
    </row>
    <row r="47" spans="1:19" ht="13.5" customHeight="1"/>
    <row r="48" spans="1:19" ht="25" customHeight="1">
      <c r="A48" s="266">
        <v>9</v>
      </c>
      <c r="B48" s="121" t="s">
        <v>20</v>
      </c>
      <c r="C48" s="272" t="s">
        <v>15</v>
      </c>
      <c r="D48" s="272"/>
      <c r="E48" s="272" t="s">
        <v>14</v>
      </c>
      <c r="F48" s="272"/>
      <c r="H48" s="269" t="s">
        <v>21</v>
      </c>
      <c r="I48" s="122"/>
    </row>
    <row r="49" spans="1:18" ht="25" customHeight="1">
      <c r="A49" s="267"/>
      <c r="B49" s="123" t="s">
        <v>19</v>
      </c>
      <c r="C49" s="271">
        <f>IFERROR(ROUNDDOWN(F39/I34*1/365,3),0)</f>
        <v>0</v>
      </c>
      <c r="D49" s="271"/>
      <c r="E49" s="273">
        <f>ROUNDDOWN(C49*I34,0)</f>
        <v>0</v>
      </c>
      <c r="F49" s="273"/>
      <c r="G49" s="41" t="s">
        <v>18</v>
      </c>
      <c r="H49" s="270"/>
      <c r="I49" s="124" t="s">
        <v>25</v>
      </c>
    </row>
    <row r="50" spans="1:18" ht="25" customHeight="1">
      <c r="A50" s="268"/>
      <c r="B50" s="123" t="s">
        <v>49</v>
      </c>
      <c r="C50" s="271">
        <f>IFERROR(ROUNDDOWN(F40/I35*1/365,3),0)</f>
        <v>0</v>
      </c>
      <c r="D50" s="271"/>
      <c r="E50" s="273">
        <f>ROUNDDOWN(C50*I35,0)</f>
        <v>0</v>
      </c>
      <c r="F50" s="273"/>
      <c r="G50" s="41" t="s">
        <v>18</v>
      </c>
      <c r="H50" s="163" t="s">
        <v>113</v>
      </c>
      <c r="I50" s="124" t="s">
        <v>26</v>
      </c>
    </row>
    <row r="51" spans="1:18" ht="13.5" customHeight="1"/>
    <row r="52" spans="1:18" ht="26.15" customHeight="1" thickBot="1">
      <c r="A52" s="259">
        <v>10</v>
      </c>
      <c r="B52" s="260" t="s">
        <v>88</v>
      </c>
      <c r="C52" s="86" t="s">
        <v>8</v>
      </c>
      <c r="D52" s="86" t="s">
        <v>46</v>
      </c>
      <c r="E52" s="127" t="s">
        <v>9</v>
      </c>
      <c r="L52" s="41" t="s">
        <v>68</v>
      </c>
    </row>
    <row r="53" spans="1:18" ht="26.15" customHeight="1">
      <c r="A53" s="259"/>
      <c r="B53" s="260"/>
      <c r="C53" s="128">
        <f>VLOOKUP(O39,Q39:S44,3)</f>
        <v>1140</v>
      </c>
      <c r="D53" s="65">
        <f>IF(I6&lt;N39,0,IF(I6-N39&gt;I30+C30,I30,IF(I6-N39-C30&gt;0,I6-N39-C30,0)))</f>
        <v>0</v>
      </c>
      <c r="E53" s="128">
        <f>C53*D53</f>
        <v>0</v>
      </c>
      <c r="L53" s="248" t="s">
        <v>54</v>
      </c>
      <c r="M53" s="249"/>
      <c r="N53" s="336" t="s">
        <v>85</v>
      </c>
      <c r="O53" s="337" t="s">
        <v>53</v>
      </c>
    </row>
    <row r="54" spans="1:18" ht="13.5" customHeight="1">
      <c r="L54" s="250"/>
      <c r="M54" s="251"/>
      <c r="N54" s="251"/>
      <c r="O54" s="338"/>
    </row>
    <row r="55" spans="1:18" ht="26.15" customHeight="1" thickBot="1">
      <c r="A55" s="259">
        <v>11</v>
      </c>
      <c r="B55" s="260" t="s">
        <v>89</v>
      </c>
      <c r="C55" s="86" t="s">
        <v>8</v>
      </c>
      <c r="D55" s="86" t="s">
        <v>46</v>
      </c>
      <c r="E55" s="127" t="s">
        <v>9</v>
      </c>
      <c r="L55" s="238">
        <f>I4*0.9</f>
        <v>0</v>
      </c>
      <c r="M55" s="239"/>
      <c r="N55" s="125">
        <f>I13</f>
        <v>0</v>
      </c>
      <c r="O55" s="126" t="b">
        <f>IF(L55&gt;=N55,TRUE)</f>
        <v>1</v>
      </c>
    </row>
    <row r="56" spans="1:18" ht="26.15" customHeight="1">
      <c r="A56" s="259"/>
      <c r="B56" s="260"/>
      <c r="C56" s="128">
        <f>S44</f>
        <v>2280</v>
      </c>
      <c r="D56" s="59">
        <f>I30-D53</f>
        <v>0</v>
      </c>
      <c r="E56" s="128">
        <f>C56*D56</f>
        <v>0</v>
      </c>
      <c r="L56" s="129"/>
      <c r="M56" s="129"/>
      <c r="N56" s="130"/>
    </row>
    <row r="57" spans="1:18" ht="13.5" customHeight="1" thickBot="1">
      <c r="L57" s="41" t="s">
        <v>109</v>
      </c>
    </row>
    <row r="58" spans="1:18" ht="30" customHeight="1">
      <c r="A58" s="131" t="s">
        <v>12</v>
      </c>
      <c r="B58" s="132" t="s">
        <v>59</v>
      </c>
      <c r="C58" s="58" t="str">
        <f>IF(AND(O55,Q60),"○","×")</f>
        <v>○</v>
      </c>
      <c r="L58" s="248" t="s">
        <v>55</v>
      </c>
      <c r="M58" s="249"/>
      <c r="N58" s="242" t="s">
        <v>71</v>
      </c>
      <c r="O58" s="133"/>
      <c r="P58" s="133"/>
      <c r="Q58" s="242" t="s">
        <v>87</v>
      </c>
      <c r="R58" s="243"/>
    </row>
    <row r="59" spans="1:18" ht="14.15" customHeight="1" thickBot="1">
      <c r="L59" s="250"/>
      <c r="M59" s="251"/>
      <c r="N59" s="252"/>
      <c r="O59" s="134" t="s">
        <v>72</v>
      </c>
      <c r="P59" s="135" t="s">
        <v>86</v>
      </c>
      <c r="Q59" s="244"/>
      <c r="R59" s="245"/>
    </row>
    <row r="60" spans="1:18" ht="30" customHeight="1" thickBot="1">
      <c r="A60" s="136">
        <v>12</v>
      </c>
      <c r="B60" s="137" t="s">
        <v>11</v>
      </c>
      <c r="C60" s="138">
        <f>IF(C58="○",E53+E56,"－")</f>
        <v>0</v>
      </c>
      <c r="F60" s="75"/>
      <c r="G60" s="139"/>
      <c r="L60" s="238">
        <f>I4*10%</f>
        <v>0</v>
      </c>
      <c r="M60" s="239"/>
      <c r="N60" s="140">
        <f>S34*-1</f>
        <v>0</v>
      </c>
      <c r="O60" s="141">
        <f>G17</f>
        <v>0</v>
      </c>
      <c r="P60" s="142">
        <f>N60-O60</f>
        <v>0</v>
      </c>
      <c r="Q60" s="240" t="b">
        <f>IF(L60&lt;=P60,TRUE)</f>
        <v>1</v>
      </c>
      <c r="R60" s="241"/>
    </row>
    <row r="61" spans="1:18" ht="14.15" customHeight="1"/>
    <row r="62" spans="1:18" ht="22.5" customHeight="1"/>
  </sheetData>
  <sheetProtection sheet="1" selectLockedCells="1"/>
  <mergeCells count="101">
    <mergeCell ref="L55:M55"/>
    <mergeCell ref="L53:M54"/>
    <mergeCell ref="N53:N54"/>
    <mergeCell ref="O53:O54"/>
    <mergeCell ref="K17:L17"/>
    <mergeCell ref="B15:B17"/>
    <mergeCell ref="B29:B30"/>
    <mergeCell ref="B22:B23"/>
    <mergeCell ref="F25:F26"/>
    <mergeCell ref="G25:G26"/>
    <mergeCell ref="E15:E16"/>
    <mergeCell ref="D15:D16"/>
    <mergeCell ref="C15:C16"/>
    <mergeCell ref="A22:A23"/>
    <mergeCell ref="F15:F16"/>
    <mergeCell ref="G15:G16"/>
    <mergeCell ref="A46:I46"/>
    <mergeCell ref="E48:F48"/>
    <mergeCell ref="H25:H26"/>
    <mergeCell ref="A32:A35"/>
    <mergeCell ref="C32:C33"/>
    <mergeCell ref="D32:D33"/>
    <mergeCell ref="E32:E33"/>
    <mergeCell ref="D25:D26"/>
    <mergeCell ref="E25:E26"/>
    <mergeCell ref="A25:A27"/>
    <mergeCell ref="B25:B27"/>
    <mergeCell ref="C25:C26"/>
    <mergeCell ref="B32:B33"/>
    <mergeCell ref="A29:A30"/>
    <mergeCell ref="H32:H33"/>
    <mergeCell ref="A38:A40"/>
    <mergeCell ref="A19:I20"/>
    <mergeCell ref="G2:G3"/>
    <mergeCell ref="H2:H3"/>
    <mergeCell ref="K9:L11"/>
    <mergeCell ref="H11:H12"/>
    <mergeCell ref="K6:L6"/>
    <mergeCell ref="A9:I9"/>
    <mergeCell ref="F11:F12"/>
    <mergeCell ref="G11:G12"/>
    <mergeCell ref="M9:M10"/>
    <mergeCell ref="K4:L5"/>
    <mergeCell ref="K12:K13"/>
    <mergeCell ref="F2:F3"/>
    <mergeCell ref="A8:I8"/>
    <mergeCell ref="E11:E12"/>
    <mergeCell ref="A2:A6"/>
    <mergeCell ref="C2:C3"/>
    <mergeCell ref="D2:D3"/>
    <mergeCell ref="E2:E3"/>
    <mergeCell ref="B2:B3"/>
    <mergeCell ref="A11:A13"/>
    <mergeCell ref="B11:B13"/>
    <mergeCell ref="C11:C12"/>
    <mergeCell ref="D11:D12"/>
    <mergeCell ref="A7:I7"/>
    <mergeCell ref="O3:P3"/>
    <mergeCell ref="Q4:Q5"/>
    <mergeCell ref="Q9:Q10"/>
    <mergeCell ref="P9:P10"/>
    <mergeCell ref="O9:O10"/>
    <mergeCell ref="P32:P33"/>
    <mergeCell ref="Q32:Q33"/>
    <mergeCell ref="R32:R33"/>
    <mergeCell ref="K21:L24"/>
    <mergeCell ref="M32:M33"/>
    <mergeCell ref="K32:L34"/>
    <mergeCell ref="K18:L18"/>
    <mergeCell ref="K16:L16"/>
    <mergeCell ref="R9:R10"/>
    <mergeCell ref="P24:Q24"/>
    <mergeCell ref="O4:O5"/>
    <mergeCell ref="P4:P5"/>
    <mergeCell ref="N3:N5"/>
    <mergeCell ref="N32:N33"/>
    <mergeCell ref="O32:O33"/>
    <mergeCell ref="L60:M60"/>
    <mergeCell ref="Q60:R60"/>
    <mergeCell ref="Q58:R59"/>
    <mergeCell ref="Q38:R38"/>
    <mergeCell ref="L58:M59"/>
    <mergeCell ref="N58:N59"/>
    <mergeCell ref="P21:Q23"/>
    <mergeCell ref="N9:N10"/>
    <mergeCell ref="A55:A56"/>
    <mergeCell ref="B55:B56"/>
    <mergeCell ref="G32:G33"/>
    <mergeCell ref="A52:A53"/>
    <mergeCell ref="B52:B53"/>
    <mergeCell ref="A41:I45"/>
    <mergeCell ref="F32:F33"/>
    <mergeCell ref="A48:A50"/>
    <mergeCell ref="H48:H49"/>
    <mergeCell ref="C50:D50"/>
    <mergeCell ref="C49:D49"/>
    <mergeCell ref="C48:D48"/>
    <mergeCell ref="E50:F50"/>
    <mergeCell ref="E49:F49"/>
    <mergeCell ref="A36:I36"/>
    <mergeCell ref="A15:A18"/>
  </mergeCells>
  <phoneticPr fontId="1"/>
  <conditionalFormatting sqref="C49:F49">
    <cfRule type="expression" dxfId="6" priority="13">
      <formula>OR($I$34=$I$35,$H$50="Ａ")</formula>
    </cfRule>
  </conditionalFormatting>
  <conditionalFormatting sqref="C50:F50">
    <cfRule type="expression" dxfId="5" priority="12">
      <formula>AND($I$34&lt;&gt;$I$35,$H$50="Ｂ")</formula>
    </cfRule>
  </conditionalFormatting>
  <conditionalFormatting sqref="G49">
    <cfRule type="expression" dxfId="4" priority="11">
      <formula>AND($I$34&lt;&gt;$I$35,$H$50="Ｂ")</formula>
    </cfRule>
  </conditionalFormatting>
  <conditionalFormatting sqref="G50">
    <cfRule type="expression" dxfId="3" priority="10">
      <formula>OR($I$34=$I$35,$H$50="Ａ")</formula>
    </cfRule>
  </conditionalFormatting>
  <conditionalFormatting sqref="H48:H50">
    <cfRule type="expression" dxfId="2" priority="6">
      <formula>$I$34=$I$35</formula>
    </cfRule>
  </conditionalFormatting>
  <conditionalFormatting sqref="I13">
    <cfRule type="expression" dxfId="1" priority="8">
      <formula>NOT($N$6)</formula>
    </cfRule>
  </conditionalFormatting>
  <conditionalFormatting sqref="I14">
    <cfRule type="expression" dxfId="0" priority="7">
      <formula>NOT($N$6)</formula>
    </cfRule>
  </conditionalFormatting>
  <dataValidations count="12">
    <dataValidation imeMode="disabled" allowBlank="1" showInputMessage="1" showErrorMessage="1" sqref="C6:G6" xr:uid="{00000000-0002-0000-0100-000000000000}"/>
    <dataValidation type="whole" imeMode="disabled" operator="greaterThanOrEqual" allowBlank="1" showInputMessage="1" showErrorMessage="1" error="0以上の値を入力してください。" sqref="C4:G5 C13:F13 C39:E40" xr:uid="{00000000-0002-0000-0100-000001000000}">
      <formula1>0</formula1>
    </dataValidation>
    <dataValidation type="whole" imeMode="disabled" operator="greaterThanOrEqual" allowBlank="1" showInputMessage="1" showErrorMessage="1" error="平成30年度病床機能報告における稼働病床数未満の数値は入力できません。" sqref="C34:G34" xr:uid="{00000000-0002-0000-0100-000002000000}">
      <formula1>C4</formula1>
    </dataValidation>
    <dataValidation type="whole" imeMode="disabled" operator="greaterThanOrEqual" allowBlank="1" showInputMessage="1" showErrorMessage="1" error="令和２年４月１日時点における稼働病床数未満の数値は入力できません。" sqref="C35:G35" xr:uid="{00000000-0002-0000-0100-000003000000}">
      <formula1>C5</formula1>
    </dataValidation>
    <dataValidation type="list" allowBlank="1" showInputMessage="1" showErrorMessage="1" sqref="H50" xr:uid="{00000000-0002-0000-0100-000004000000}">
      <formula1>IF($I$34&lt;&gt;$I$35,INDIRECT("I49:I50"),INDIRECT("I49"))</formula1>
    </dataValidation>
    <dataValidation type="whole" imeMode="disabled" allowBlank="1" showInputMessage="1" showErrorMessage="1" error="対象３区分の減少病床数の合計（融通分を除く）を超える転換はできません。" sqref="D23" xr:uid="{00000000-0002-0000-0100-000005000000}">
      <formula1>0</formula1>
      <formula2>O24</formula2>
    </dataValidation>
    <dataValidation type="whole" imeMode="disabled" allowBlank="1" showInputMessage="1" showErrorMessage="1" error="0以上かつ対象３区分の減少病床数の合計以内の値を入力してください。" sqref="C30" xr:uid="{00000000-0002-0000-0100-000006000000}">
      <formula1>0</formula1>
      <formula2>I27</formula2>
    </dataValidation>
    <dataValidation type="whole" imeMode="disabled" allowBlank="1" showInputMessage="1" showErrorMessage="1" error="再編後の回復期機能の病床数が再編前と比べて_x000a_　・増えている場合→その増加分を超える病床数の融通を受けることはできません。_x000a_　・減っている場合→その減少分を超える病床数を融通することはできません。" sqref="E17" xr:uid="{00000000-0002-0000-0100-000007000000}">
      <formula1>O12</formula1>
      <formula2>O13</formula2>
    </dataValidation>
    <dataValidation type="whole" imeMode="disabled" allowBlank="1" showInputMessage="1" showErrorMessage="1" error="再編後の慢性期機能の病床数が再編前と比べて_x000a_　・増えている場合→その増加分を超える病床数の融通を受けることはできません。_x000a_　・減っている場合→その減少分を超える病床数を融通することはできません。" sqref="F17" xr:uid="{00000000-0002-0000-0100-000008000000}">
      <formula1>P12</formula1>
      <formula2>P13</formula2>
    </dataValidation>
    <dataValidation type="whole" imeMode="disabled" allowBlank="1" showInputMessage="1" showErrorMessage="1" error="再編後の急性期機能の病床数が再編前と比べて_x000a_　・増えている場合→その増加分を超える病床数の融通を受けることはできません。_x000a_　・減っている場合→その減少分を超える病床数を融通することはできません。" sqref="D17" xr:uid="{00000000-0002-0000-0100-000009000000}">
      <formula1>N12</formula1>
      <formula2>N13</formula2>
    </dataValidation>
    <dataValidation type="whole" imeMode="disabled" allowBlank="1" showInputMessage="1" showErrorMessage="1" error="再編後の高度急性期機能の病床数が再編前と比べて_x000a_　・増えている場合→その増加分を超える病床数の融通を受けることはできません。_x000a_　・減っている場合→その減少分を超える病床数を融通することはできません。" sqref="C17" xr:uid="{00000000-0002-0000-0100-00000A000000}">
      <formula1>M12</formula1>
      <formula2>M13</formula2>
    </dataValidation>
    <dataValidation type="whole" imeMode="disabled" allowBlank="1" showInputMessage="1" showErrorMessage="1" error="病床融通数以内の値を入力してください。" sqref="C18:F18" xr:uid="{00000000-0002-0000-0100-00000B000000}">
      <formula1>M17</formula1>
      <formula2>M18</formula2>
    </dataValidation>
  </dataValidations>
  <pageMargins left="0.70866141732283472" right="0.70866141732283472" top="0.39370078740157483" bottom="0.39370078740157483" header="0.31496062992125984" footer="0.31496062992125984"/>
  <pageSetup paperSize="9" scale="66"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病床機能再編計画</vt:lpstr>
      <vt:lpstr>支給申請額算定シート </vt:lpstr>
      <vt:lpstr>'支給申請額算定シート '!Print_Area</vt:lpstr>
      <vt:lpstr>病床機能再編計画!Print_Area</vt:lpstr>
      <vt:lpstr>病床機能再編計画!Print_Titles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2020-11-04T04:37:44Z</dcterms:created>
  <dcterms:modified xsi:type="dcterms:W3CDTF">2025-12-27T07:31:54Z</dcterms:modified>
</cp:coreProperties>
</file>