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3.30.170\共有フォルダ\■新型コロナウイルスワクチン接種体制確保事業\★新型コロナワクチン接種促進事業（緊急包括支援交付金）\ワクチン接種促進補助金交付要綱\HP関係\211216_【試作】HPへ掲載する様式（一部変更）等\00_HP掲載用様式等\"/>
    </mc:Choice>
  </mc:AlternateContent>
  <bookViews>
    <workbookView xWindow="0" yWindow="0" windowWidth="28800" windowHeight="12210" activeTab="1"/>
  </bookViews>
  <sheets>
    <sheet name="診療所用" sheetId="5" r:id="rId1"/>
    <sheet name="病院用" sheetId="6" r:id="rId2"/>
  </sheets>
  <definedNames>
    <definedName name="_xlnm._FilterDatabase" localSheetId="0" hidden="1">診療所用!$A$7:$M$43</definedName>
    <definedName name="_xlnm._FilterDatabase" localSheetId="1" hidden="1">病院用!$A$8:$O$66</definedName>
    <definedName name="_xlnm.Print_Area" localSheetId="0">診療所用!$A$1:$M$100</definedName>
    <definedName name="_xlnm.Print_Area" localSheetId="1">病院用!$A$1:$O$123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6" l="1"/>
  <c r="E54" i="5"/>
  <c r="I85" i="6" l="1"/>
  <c r="G68" i="6"/>
  <c r="I60" i="5" l="1"/>
  <c r="I59" i="6" l="1"/>
  <c r="I58" i="6"/>
  <c r="I65" i="6" l="1"/>
  <c r="I64" i="6"/>
  <c r="I53" i="6"/>
  <c r="I52" i="6"/>
  <c r="I43" i="6"/>
  <c r="I42" i="6"/>
  <c r="I37" i="6"/>
  <c r="I36" i="6"/>
  <c r="I31" i="6"/>
  <c r="I30" i="6"/>
  <c r="I13" i="6"/>
  <c r="I12" i="6"/>
  <c r="I19" i="6"/>
  <c r="I18" i="6"/>
  <c r="I25" i="6"/>
  <c r="I24" i="6"/>
  <c r="G71" i="6" l="1"/>
  <c r="G72" i="6"/>
  <c r="I63" i="6"/>
  <c r="I62" i="6"/>
  <c r="I57" i="6"/>
  <c r="I56" i="6"/>
  <c r="I51" i="6"/>
  <c r="I50" i="6"/>
  <c r="I41" i="6"/>
  <c r="I40" i="6"/>
  <c r="I35" i="6"/>
  <c r="I34" i="6"/>
  <c r="I29" i="6"/>
  <c r="I28" i="6"/>
  <c r="I23" i="6"/>
  <c r="I22" i="6"/>
  <c r="I17" i="6"/>
  <c r="I16" i="6"/>
  <c r="I11" i="6"/>
  <c r="I10" i="6"/>
  <c r="I42" i="5"/>
  <c r="I41" i="5"/>
  <c r="I40" i="5"/>
  <c r="I38" i="5"/>
  <c r="I37" i="5"/>
  <c r="I36" i="5"/>
  <c r="I34" i="5"/>
  <c r="I33" i="5"/>
  <c r="I32" i="5"/>
  <c r="I30" i="5"/>
  <c r="I29" i="5"/>
  <c r="I28" i="5"/>
  <c r="I26" i="5"/>
  <c r="I25" i="5"/>
  <c r="I24" i="5"/>
  <c r="I22" i="5"/>
  <c r="I21" i="5"/>
  <c r="I20" i="5"/>
  <c r="I18" i="5"/>
  <c r="I17" i="5"/>
  <c r="I16" i="5"/>
  <c r="I14" i="5"/>
  <c r="I13" i="5"/>
  <c r="I12" i="5"/>
  <c r="I10" i="5"/>
  <c r="I9" i="5"/>
  <c r="I8" i="5"/>
  <c r="I44" i="5" l="1"/>
  <c r="B44" i="6"/>
  <c r="K61" i="6" l="1"/>
  <c r="B115" i="6" s="1"/>
  <c r="C115" i="6" s="1"/>
  <c r="K55" i="6"/>
  <c r="B114" i="6" s="1"/>
  <c r="C114" i="6" s="1"/>
  <c r="K49" i="6"/>
  <c r="B113" i="6" s="1"/>
  <c r="C113" i="6" s="1"/>
  <c r="K39" i="6"/>
  <c r="B112" i="6" s="1"/>
  <c r="C112" i="6" s="1"/>
  <c r="K33" i="6"/>
  <c r="B111" i="6" s="1"/>
  <c r="C111" i="6" s="1"/>
  <c r="K27" i="6"/>
  <c r="B110" i="6" s="1"/>
  <c r="C110" i="6" s="1"/>
  <c r="K21" i="6"/>
  <c r="B109" i="6" s="1"/>
  <c r="C109" i="6" s="1"/>
  <c r="K15" i="6"/>
  <c r="B108" i="6" s="1"/>
  <c r="C108" i="6" s="1"/>
  <c r="K9" i="6"/>
  <c r="B107" i="6" s="1"/>
  <c r="C107" i="6" s="1"/>
  <c r="C8" i="6"/>
  <c r="D8" i="6" s="1"/>
  <c r="E8" i="6" s="1"/>
  <c r="F8" i="6" s="1"/>
  <c r="G8" i="6" s="1"/>
  <c r="H8" i="6" s="1"/>
  <c r="B14" i="6" s="1"/>
  <c r="C14" i="6" s="1"/>
  <c r="D14" i="6" s="1"/>
  <c r="E14" i="6" s="1"/>
  <c r="F14" i="6" s="1"/>
  <c r="G14" i="6" s="1"/>
  <c r="H14" i="6" s="1"/>
  <c r="B20" i="6" s="1"/>
  <c r="C20" i="6" s="1"/>
  <c r="D20" i="6" s="1"/>
  <c r="E20" i="6" s="1"/>
  <c r="F20" i="6" s="1"/>
  <c r="G20" i="6" s="1"/>
  <c r="H20" i="6" s="1"/>
  <c r="B26" i="6" s="1"/>
  <c r="C26" i="6" s="1"/>
  <c r="D26" i="6" s="1"/>
  <c r="E26" i="6" s="1"/>
  <c r="F26" i="6" s="1"/>
  <c r="G26" i="6" s="1"/>
  <c r="H26" i="6" s="1"/>
  <c r="B32" i="6" s="1"/>
  <c r="C32" i="6" s="1"/>
  <c r="D32" i="6" s="1"/>
  <c r="E32" i="6" s="1"/>
  <c r="F32" i="6" s="1"/>
  <c r="G32" i="6" s="1"/>
  <c r="H32" i="6" s="1"/>
  <c r="B38" i="6" s="1"/>
  <c r="C38" i="6" s="1"/>
  <c r="D38" i="6" s="1"/>
  <c r="E38" i="6" s="1"/>
  <c r="F38" i="6" s="1"/>
  <c r="G38" i="6" s="1"/>
  <c r="H38" i="6" s="1"/>
  <c r="B48" i="6" s="1"/>
  <c r="C48" i="6" s="1"/>
  <c r="D48" i="6" s="1"/>
  <c r="E48" i="6" s="1"/>
  <c r="F48" i="6" s="1"/>
  <c r="G48" i="6" s="1"/>
  <c r="H48" i="6" s="1"/>
  <c r="B54" i="6" s="1"/>
  <c r="C54" i="6" s="1"/>
  <c r="D54" i="6" s="1"/>
  <c r="E54" i="6" s="1"/>
  <c r="F54" i="6" s="1"/>
  <c r="G54" i="6" s="1"/>
  <c r="H54" i="6" s="1"/>
  <c r="B60" i="6" s="1"/>
  <c r="C60" i="6" s="1"/>
  <c r="D60" i="6" s="1"/>
  <c r="E60" i="6" s="1"/>
  <c r="F60" i="6" s="1"/>
  <c r="G60" i="6" s="1"/>
  <c r="H60" i="6" s="1"/>
  <c r="C90" i="5"/>
  <c r="J28" i="5"/>
  <c r="J20" i="5"/>
  <c r="J16" i="5"/>
  <c r="J12" i="5"/>
  <c r="C7" i="5" l="1"/>
  <c r="D7" i="5" s="1"/>
  <c r="E7" i="5" s="1"/>
  <c r="F7" i="5" s="1"/>
  <c r="G7" i="5" s="1"/>
  <c r="H7" i="5" s="1"/>
  <c r="B11" i="5" s="1"/>
  <c r="C11" i="5" s="1"/>
  <c r="D11" i="5" s="1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D23" i="5" s="1"/>
  <c r="E23" i="5" s="1"/>
  <c r="F23" i="5" s="1"/>
  <c r="G23" i="5" s="1"/>
  <c r="H23" i="5" s="1"/>
  <c r="B27" i="5" s="1"/>
  <c r="C27" i="5" s="1"/>
  <c r="D27" i="5" s="1"/>
  <c r="E27" i="5" s="1"/>
  <c r="F27" i="5" s="1"/>
  <c r="G27" i="5" s="1"/>
  <c r="H27" i="5" s="1"/>
  <c r="B31" i="5" s="1"/>
  <c r="C31" i="5" s="1"/>
  <c r="D31" i="5" s="1"/>
  <c r="E31" i="5" s="1"/>
  <c r="F31" i="5" s="1"/>
  <c r="G31" i="5" s="1"/>
  <c r="H31" i="5" s="1"/>
  <c r="B35" i="5" s="1"/>
  <c r="C35" i="5" s="1"/>
  <c r="D35" i="5" s="1"/>
  <c r="E35" i="5" s="1"/>
  <c r="F35" i="5" s="1"/>
  <c r="G35" i="5" s="1"/>
  <c r="H35" i="5" s="1"/>
  <c r="B39" i="5" s="1"/>
  <c r="C39" i="5" s="1"/>
  <c r="D39" i="5" s="1"/>
  <c r="E39" i="5" s="1"/>
  <c r="F39" i="5" s="1"/>
  <c r="G39" i="5" s="1"/>
  <c r="H39" i="5" s="1"/>
  <c r="C85" i="5"/>
  <c r="C86" i="5"/>
  <c r="C83" i="5"/>
  <c r="J8" i="5"/>
  <c r="N8" i="5" s="1"/>
  <c r="C89" i="5"/>
  <c r="C91" i="5"/>
  <c r="J40" i="5"/>
  <c r="N40" i="5" s="1"/>
  <c r="J32" i="5"/>
  <c r="N32" i="5" s="1"/>
  <c r="J36" i="5"/>
  <c r="N36" i="5" s="1"/>
  <c r="B116" i="6"/>
  <c r="C116" i="6"/>
  <c r="N16" i="5"/>
  <c r="N20" i="5"/>
  <c r="C87" i="5"/>
  <c r="J24" i="5"/>
  <c r="N24" i="5" s="1"/>
  <c r="H103" i="6"/>
  <c r="C84" i="5"/>
  <c r="N12" i="5"/>
  <c r="C88" i="5"/>
  <c r="N28" i="5"/>
  <c r="G115" i="6" l="1"/>
  <c r="I115" i="6" s="1"/>
  <c r="L114" i="6"/>
  <c r="N114" i="6" s="1"/>
  <c r="G113" i="6"/>
  <c r="I113" i="6" s="1"/>
  <c r="L112" i="6"/>
  <c r="N112" i="6" s="1"/>
  <c r="G111" i="6"/>
  <c r="I111" i="6" s="1"/>
  <c r="L110" i="6"/>
  <c r="N110" i="6" s="1"/>
  <c r="G109" i="6"/>
  <c r="I109" i="6" s="1"/>
  <c r="L108" i="6"/>
  <c r="N108" i="6" s="1"/>
  <c r="G107" i="6"/>
  <c r="I107" i="6" s="1"/>
  <c r="L115" i="6"/>
  <c r="N115" i="6" s="1"/>
  <c r="G114" i="6"/>
  <c r="I114" i="6" s="1"/>
  <c r="L111" i="6"/>
  <c r="N111" i="6" s="1"/>
  <c r="G110" i="6"/>
  <c r="I110" i="6" s="1"/>
  <c r="L107" i="6"/>
  <c r="N107" i="6" s="1"/>
  <c r="G108" i="6"/>
  <c r="I108" i="6" s="1"/>
  <c r="G112" i="6"/>
  <c r="I112" i="6" s="1"/>
  <c r="L109" i="6"/>
  <c r="N109" i="6" s="1"/>
  <c r="L113" i="6"/>
  <c r="N113" i="6" s="1"/>
  <c r="F79" i="5"/>
  <c r="F78" i="5"/>
  <c r="C92" i="5"/>
  <c r="G116" i="6" l="1"/>
  <c r="I116" i="6"/>
  <c r="L116" i="6"/>
  <c r="N116" i="6"/>
  <c r="E90" i="5"/>
  <c r="E86" i="5"/>
  <c r="E91" i="5"/>
  <c r="E87" i="5"/>
  <c r="E83" i="5"/>
  <c r="E84" i="5"/>
  <c r="E85" i="5"/>
  <c r="E89" i="5"/>
  <c r="E88" i="5"/>
  <c r="I89" i="5"/>
  <c r="I85" i="5"/>
  <c r="I90" i="5"/>
  <c r="I86" i="5"/>
  <c r="I87" i="5"/>
  <c r="I83" i="5"/>
  <c r="I91" i="5"/>
  <c r="I88" i="5"/>
  <c r="I84" i="5"/>
  <c r="I92" i="5" l="1"/>
  <c r="E97" i="6"/>
  <c r="L88" i="5"/>
  <c r="M88" i="5" s="1"/>
  <c r="L85" i="5"/>
  <c r="M85" i="5" s="1"/>
  <c r="L91" i="5"/>
  <c r="M91" i="5" s="1"/>
  <c r="L89" i="5"/>
  <c r="M89" i="5" s="1"/>
  <c r="L86" i="5"/>
  <c r="M86" i="5" s="1"/>
  <c r="E92" i="5"/>
  <c r="L84" i="5"/>
  <c r="M84" i="5" s="1"/>
  <c r="L83" i="5"/>
  <c r="M83" i="5" s="1"/>
  <c r="L87" i="5"/>
  <c r="M87" i="5" s="1"/>
  <c r="L90" i="5"/>
  <c r="M90" i="5" s="1"/>
  <c r="L92" i="5" l="1"/>
  <c r="M92" i="5"/>
  <c r="F72" i="5" s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J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「週の接種回数」に応じて、計算式により「100回未満」、「100回以上」、「150回以上」が表示される。
回数150回以上の場合は、区分「150回以上」から「100回以上」に修正したほうが、全体の請求額が高額になる場合がある。
具体例
第１週　150回
第２週　150回
第３週　150回
第４週　150回
第５週　150回
第６週　140回
第７週　140回
第８週　140回
第９週～13周　100回以下
上記のような場合に、第１～第５までで150回を5回とカウント（①）するより、第１～第４を150回以上、第5～８を100回以上とカウント（②）した方が総額が高くなる。
①　150×5×3,000+100×3×0＝2,250,000
②　150×4×3,000+（100×3+150×1）×2,000＝2,940,000
上記の具体例のような場合は、「150回以上」となっている週のひとつを、リストから「100回以上」を選択して、修正する。</t>
        </r>
      </text>
    </comment>
  </commentList>
</comments>
</file>

<file path=xl/sharedStrings.xml><?xml version="1.0" encoding="utf-8"?>
<sst xmlns="http://schemas.openxmlformats.org/spreadsheetml/2006/main" count="274" uniqueCount="112">
  <si>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</si>
  <si>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</si>
  <si>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</si>
  <si>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</si>
  <si>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</si>
  <si>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</si>
  <si>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</si>
  <si>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</si>
  <si>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</si>
  <si>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</si>
  <si>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1日50回加算</t>
    <rPh sb="1" eb="2">
      <t>ニチ</t>
    </rPh>
    <rPh sb="4" eb="7">
      <t>カイカサン</t>
    </rPh>
    <phoneticPr fontId="2"/>
  </si>
  <si>
    <t>電話番号</t>
    <rPh sb="0" eb="2">
      <t>デンワ</t>
    </rPh>
    <rPh sb="2" eb="4">
      <t>バンゴウ</t>
    </rPh>
    <phoneticPr fontId="2"/>
  </si>
  <si>
    <t>内訳</t>
    <rPh sb="0" eb="2">
      <t>ウチワケ</t>
    </rPh>
    <phoneticPr fontId="2"/>
  </si>
  <si>
    <t>150回以上接種した取扱いとする週</t>
    <rPh sb="10" eb="12">
      <t>トリアツカ</t>
    </rPh>
    <phoneticPr fontId="2"/>
  </si>
  <si>
    <t>上記が事実と相違ないことを証明する。</t>
    <rPh sb="0" eb="2">
      <t>ジョウキ</t>
    </rPh>
    <rPh sb="3" eb="5">
      <t>ジジツ</t>
    </rPh>
    <rPh sb="6" eb="8">
      <t>ソウイ</t>
    </rPh>
    <rPh sb="13" eb="15">
      <t>ショウメイ</t>
    </rPh>
    <phoneticPr fontId="2"/>
  </si>
  <si>
    <t>100回以上接種した取扱いとする週</t>
    <phoneticPr fontId="2"/>
  </si>
  <si>
    <t>(1/2)</t>
    <phoneticPr fontId="2"/>
  </si>
  <si>
    <t>看護師等に係る追加交付</t>
    <rPh sb="0" eb="3">
      <t>カンゴシ</t>
    </rPh>
    <rPh sb="3" eb="4">
      <t>トウ</t>
    </rPh>
    <rPh sb="5" eb="6">
      <t>カカ</t>
    </rPh>
    <rPh sb="7" eb="9">
      <t>ツイカ</t>
    </rPh>
    <rPh sb="9" eb="11">
      <t>コウフ</t>
    </rPh>
    <phoneticPr fontId="2"/>
  </si>
  <si>
    <t>医師に係る追加交付</t>
    <rPh sb="0" eb="2">
      <t>イシ</t>
    </rPh>
    <rPh sb="3" eb="4">
      <t>カカ</t>
    </rPh>
    <rPh sb="5" eb="7">
      <t>ツイカ</t>
    </rPh>
    <rPh sb="7" eb="9">
      <t>コウフ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</si>
  <si>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</si>
  <si>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</si>
  <si>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50 回以上／日の接種を週１日以上達成した週</t>
    <rPh sb="21" eb="22">
      <t>シュウ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</si>
  <si>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</si>
  <si>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</si>
  <si>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</si>
  <si>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</si>
  <si>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</si>
  <si>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</si>
  <si>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</si>
  <si>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</si>
  <si>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</si>
  <si>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(特別体制)医師の延べ時間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</si>
  <si>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(〃)看護師等の延べ時間</t>
    <rPh sb="3" eb="6">
      <t>カンゴシ</t>
    </rPh>
    <rPh sb="6" eb="7">
      <t>トウ</t>
    </rPh>
    <rPh sb="8" eb="9">
      <t>ノ</t>
    </rPh>
    <rPh sb="10" eb="12">
      <t>ジカン</t>
    </rPh>
    <phoneticPr fontId="2"/>
  </si>
  <si>
    <t>1日当たり
50回以上接種を
行った日</t>
    <rPh sb="1" eb="2">
      <t>ニチ</t>
    </rPh>
    <rPh sb="2" eb="3">
      <t>ア</t>
    </rPh>
    <rPh sb="8" eb="9">
      <t>カイ</t>
    </rPh>
    <rPh sb="9" eb="11">
      <t>イジョウ</t>
    </rPh>
    <rPh sb="11" eb="13">
      <t>セッシュ</t>
    </rPh>
    <rPh sb="15" eb="16">
      <t>オコナ</t>
    </rPh>
    <rPh sb="18" eb="19">
      <t>ヒ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</si>
  <si>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</si>
  <si>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</si>
  <si>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r>
      <t>週の合計
※</t>
    </r>
    <r>
      <rPr>
        <sz val="10"/>
        <color theme="1"/>
        <rFont val="游ゴシック"/>
        <family val="3"/>
        <charset val="128"/>
        <scheme val="minor"/>
      </rPr>
      <t>特別体制については、50回行った日の時間数のみ足し上げ</t>
    </r>
    <rPh sb="0" eb="1">
      <t>シュウ</t>
    </rPh>
    <rPh sb="2" eb="4">
      <t>ゴウケイ</t>
    </rPh>
    <rPh sb="6" eb="8">
      <t>トクベツ</t>
    </rPh>
    <rPh sb="8" eb="10">
      <t>タイセイ</t>
    </rPh>
    <rPh sb="18" eb="19">
      <t>カイ</t>
    </rPh>
    <rPh sb="19" eb="20">
      <t>オコナ</t>
    </rPh>
    <rPh sb="22" eb="23">
      <t>ヒ</t>
    </rPh>
    <rPh sb="24" eb="27">
      <t>ジカンスウ</t>
    </rPh>
    <rPh sb="29" eb="30">
      <t>アシ</t>
    </rPh>
    <rPh sb="31" eb="32">
      <t>ア</t>
    </rPh>
    <phoneticPr fontId="2"/>
  </si>
  <si>
    <t>（特別な接種体制を確保し、かつ、50回/日を週1日以上、4週間以上達成した場合）</t>
    <rPh sb="18" eb="19">
      <t>カイ</t>
    </rPh>
    <rPh sb="20" eb="21">
      <t>ヒ</t>
    </rPh>
    <rPh sb="22" eb="23">
      <t>シュウ</t>
    </rPh>
    <rPh sb="31" eb="33">
      <t>イジョウ</t>
    </rPh>
    <rPh sb="37" eb="39">
      <t>バアイ</t>
    </rPh>
    <phoneticPr fontId="2"/>
  </si>
  <si>
    <t>1日50回以上接種の加算</t>
    <rPh sb="1" eb="2">
      <t>ニチ</t>
    </rPh>
    <rPh sb="4" eb="7">
      <t>カイイジョウ</t>
    </rPh>
    <rPh sb="7" eb="9">
      <t>セッシュ</t>
    </rPh>
    <rPh sb="10" eb="12">
      <t>カサン</t>
    </rPh>
    <phoneticPr fontId="2"/>
  </si>
  <si>
    <r>
      <rPr>
        <sz val="14"/>
        <color theme="1"/>
        <rFont val="游ゴシック"/>
        <family val="3"/>
        <charset val="128"/>
        <scheme val="minor"/>
      </rPr>
      <t>接種回数</t>
    </r>
    <r>
      <rPr>
        <sz val="11"/>
        <color theme="1"/>
        <rFont val="游ゴシック"/>
        <family val="3"/>
        <charset val="128"/>
        <scheme val="minor"/>
      </rPr>
      <t>（予診のみを含めない）</t>
    </r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</si>
  <si>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r>
      <t>時間外の接種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</si>
  <si>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r>
      <t>休日の接種</t>
    </r>
    <r>
      <rPr>
        <sz val="11"/>
        <color theme="1"/>
        <rFont val="游ゴシック"/>
        <family val="3"/>
        <charset val="128"/>
        <scheme val="minor"/>
      </rPr>
      <t>（予診のみも含める）</t>
    </r>
    <rPh sb="0" eb="2">
      <t>キュウジツ</t>
    </rPh>
    <rPh sb="3" eb="5">
      <t>セッシュ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</si>
  <si>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</si>
  <si>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</si>
  <si>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週150回以上接種の加算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</si>
  <si>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※同一日に左記の加算と重複は不可</t>
    <rPh sb="1" eb="3">
      <t>ドウイツ</t>
    </rPh>
    <rPh sb="3" eb="4">
      <t>ビ</t>
    </rPh>
    <rPh sb="5" eb="7">
      <t>サキ</t>
    </rPh>
    <rPh sb="8" eb="10">
      <t>カサン</t>
    </rPh>
    <rPh sb="11" eb="13">
      <t>ジュウフク</t>
    </rPh>
    <rPh sb="14" eb="16">
      <t>フカ</t>
    </rPh>
    <phoneticPr fontId="2"/>
  </si>
  <si>
    <t>左記のうち市内居住者</t>
    <rPh sb="0" eb="2">
      <t>サキ</t>
    </rPh>
    <rPh sb="5" eb="7">
      <t>シナイ</t>
    </rPh>
    <rPh sb="7" eb="10">
      <t>キョジュウシャ</t>
    </rPh>
    <phoneticPr fontId="2"/>
  </si>
  <si>
    <t>(特別体制)医師の延べ時間計</t>
    <rPh sb="1" eb="3">
      <t>トクベツ</t>
    </rPh>
    <rPh sb="3" eb="5">
      <t>タイセイ</t>
    </rPh>
    <rPh sb="6" eb="8">
      <t>イシ</t>
    </rPh>
    <rPh sb="9" eb="10">
      <t>ノ</t>
    </rPh>
    <rPh sb="11" eb="13">
      <t>ジカン</t>
    </rPh>
    <phoneticPr fontId="2"/>
  </si>
  <si>
    <t>(     〃     )看護師等の延べ時間計</t>
    <rPh sb="13" eb="16">
      <t>カンゴシ</t>
    </rPh>
    <rPh sb="16" eb="17">
      <t>トウ</t>
    </rPh>
    <rPh sb="18" eb="19">
      <t>ノ</t>
    </rPh>
    <rPh sb="20" eb="22">
      <t>ジカン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</si>
  <si>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</si>
  <si>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時間外の接種（予診のみも含める）</t>
    <rPh sb="0" eb="3">
      <t>ジカンガイ</t>
    </rPh>
    <rPh sb="4" eb="6">
      <t>セッシュ</t>
    </rPh>
    <rPh sb="7" eb="9">
      <t>ヨシン</t>
    </rPh>
    <rPh sb="12" eb="13">
      <t>フク</t>
    </rPh>
    <phoneticPr fontId="2"/>
  </si>
  <si>
    <t>休日の接種（予診のみも含める）</t>
    <rPh sb="0" eb="2">
      <t>キュウジツ</t>
    </rPh>
    <rPh sb="3" eb="5">
      <t>セッシュ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</si>
  <si>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</si>
  <si>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3,000円/回</t>
    <rPh sb="0" eb="2">
      <t>タンカ</t>
    </rPh>
    <rPh sb="8" eb="9">
      <t>エン</t>
    </rPh>
    <rPh sb="10" eb="11">
      <t>カイ</t>
    </rPh>
    <phoneticPr fontId="2"/>
  </si>
  <si>
    <t>単価 2,000円/回</t>
    <rPh sb="8" eb="9">
      <t>エン</t>
    </rPh>
    <phoneticPr fontId="2"/>
  </si>
  <si>
    <t>　新型コロナウイルスワクチン接種促進事業費補助金（個別接種分）の実績報告書（診療所）</t>
    <rPh sb="1" eb="3">
      <t>シンガタ</t>
    </rPh>
    <rPh sb="14" eb="16">
      <t>セッシュ</t>
    </rPh>
    <rPh sb="32" eb="34">
      <t>ジッセキ</t>
    </rPh>
    <rPh sb="34" eb="37">
      <t>ホウコクショ</t>
    </rPh>
    <rPh sb="38" eb="41">
      <t>シンリョウジョ</t>
    </rPh>
    <phoneticPr fontId="2"/>
  </si>
  <si>
    <t>第１号様式　診療所用（第３関係）</t>
    <rPh sb="0" eb="1">
      <t>ダイ</t>
    </rPh>
    <rPh sb="2" eb="3">
      <t>ゴウ</t>
    </rPh>
    <rPh sb="11" eb="12">
      <t>ダイ</t>
    </rPh>
    <rPh sb="13" eb="15">
      <t>カンケイ</t>
    </rPh>
    <phoneticPr fontId="2"/>
  </si>
  <si>
    <t>青森県知事　殿</t>
    <phoneticPr fontId="2"/>
  </si>
  <si>
    <t>医療機関</t>
    <phoneticPr fontId="2"/>
  </si>
  <si>
    <t>住所</t>
    <rPh sb="0" eb="2">
      <t>ジュウショ</t>
    </rPh>
    <phoneticPr fontId="2"/>
  </si>
  <si>
    <t>令和３年度青森県新型コロナウイルスワクチン接種促進事業費補助金（個別接種分）
交付申請書兼請求書（診療所）</t>
    <phoneticPr fontId="2"/>
  </si>
  <si>
    <t>医療機関名称</t>
    <phoneticPr fontId="2"/>
  </si>
  <si>
    <t>申請(請求)金額</t>
    <rPh sb="0" eb="2">
      <t>シンセイ</t>
    </rPh>
    <rPh sb="3" eb="5">
      <t>セイキュウ</t>
    </rPh>
    <rPh sb="6" eb="8">
      <t>キンガク</t>
    </rPh>
    <phoneticPr fontId="5"/>
  </si>
  <si>
    <t>　注１　振込先口座の通帳の写し（口座番号と口座名義（ｶﾀｶﾅ）が分かるページ）を添付してください。
　　２　申請者と口座名義人が異なる場合は、受領についての委任状を提出してください。</t>
    <phoneticPr fontId="2"/>
  </si>
  <si>
    <t>第２号様式（病院用)</t>
    <rPh sb="6" eb="8">
      <t>ビョウイン</t>
    </rPh>
    <rPh sb="8" eb="9">
      <t>ヨウ</t>
    </rPh>
    <phoneticPr fontId="2"/>
  </si>
  <si>
    <t>青森県知事　殿</t>
    <rPh sb="0" eb="2">
      <t>アオモリ</t>
    </rPh>
    <rPh sb="2" eb="5">
      <t>ケンチジ</t>
    </rPh>
    <rPh sb="3" eb="5">
      <t>チジ</t>
    </rPh>
    <rPh sb="6" eb="7">
      <t>トノ</t>
    </rPh>
    <phoneticPr fontId="2"/>
  </si>
  <si>
    <t>名称</t>
    <phoneticPr fontId="2"/>
  </si>
  <si>
    <t>住所</t>
    <rPh sb="0" eb="2">
      <t>ジュウショ</t>
    </rPh>
    <phoneticPr fontId="2"/>
  </si>
  <si>
    <t>開設者　　
(申請者)　　　　</t>
    <rPh sb="0" eb="3">
      <t>カイセツシャ</t>
    </rPh>
    <rPh sb="7" eb="10">
      <t>シンセイシャ</t>
    </rPh>
    <phoneticPr fontId="2"/>
  </si>
  <si>
    <t>開設者
(申請者)</t>
    <rPh sb="0" eb="3">
      <t>カイセツシャ</t>
    </rPh>
    <phoneticPr fontId="2"/>
  </si>
  <si>
    <t>令和３年度青森県新型コロナウイルスワクチン接種促進事業費補助金（個別接種分）
交付申請書兼請求書（病院）</t>
    <phoneticPr fontId="2"/>
  </si>
  <si>
    <t>申請(請求)金額</t>
    <phoneticPr fontId="2"/>
  </si>
  <si>
    <t>第１号様式　病院用（第３関係）</t>
    <rPh sb="6" eb="8">
      <t>ビョウイン</t>
    </rPh>
    <phoneticPr fontId="2"/>
  </si>
  <si>
    <t>(医療機関)</t>
    <phoneticPr fontId="2"/>
  </si>
  <si>
    <t>電話番号(医療機関)</t>
    <rPh sb="0" eb="2">
      <t>デンワ</t>
    </rPh>
    <rPh sb="2" eb="4">
      <t>バンゴウ</t>
    </rPh>
    <phoneticPr fontId="2"/>
  </si>
  <si>
    <t>令和　　年　　月　　日　</t>
    <phoneticPr fontId="2"/>
  </si>
  <si>
    <t>第２号様式（診療所用）
令和　　年　　月　　日</t>
    <phoneticPr fontId="2"/>
  </si>
  <si>
    <t>令和　　年　　月　　日</t>
    <phoneticPr fontId="2"/>
  </si>
  <si>
    <r>
      <rPr>
        <sz val="18"/>
        <color theme="1"/>
        <rFont val="ＭＳ 明朝"/>
        <family val="1"/>
        <charset val="128"/>
      </rPr>
      <t>令和　　年　　月　　日
　</t>
    </r>
    <r>
      <rPr>
        <b/>
        <sz val="22"/>
        <color theme="1"/>
        <rFont val="ＭＳ 明朝"/>
        <family val="1"/>
        <charset val="128"/>
      </rPr>
      <t xml:space="preserve">
新型コロナウイルスワクチン接種促進事業費補助金（個別接種分）の実績報告書（病院）</t>
    </r>
    <rPh sb="0" eb="2">
      <t>レイワ</t>
    </rPh>
    <rPh sb="4" eb="5">
      <t>ネン</t>
    </rPh>
    <rPh sb="7" eb="8">
      <t>ツキ</t>
    </rPh>
    <rPh sb="10" eb="11">
      <t>ヒ</t>
    </rPh>
    <rPh sb="14" eb="16">
      <t>シンガタ</t>
    </rPh>
    <rPh sb="27" eb="29">
      <t>セッシュ</t>
    </rPh>
    <rPh sb="45" eb="47">
      <t>ジッセキ</t>
    </rPh>
    <rPh sb="47" eb="50">
      <t>ホウコクショ</t>
    </rPh>
    <rPh sb="51" eb="53">
      <t>ビョウイン</t>
    </rPh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</si>
  <si>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</si>
  <si>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名称</t>
    <rPh sb="0" eb="2">
      <t>メイショウ</t>
    </rPh>
    <phoneticPr fontId="2"/>
  </si>
  <si>
    <t>住所</t>
    <phoneticPr fontId="2"/>
  </si>
  <si>
    <t>氏名
（法人名・職氏名）</t>
    <rPh sb="0" eb="2">
      <t>シメイ</t>
    </rPh>
    <rPh sb="4" eb="6">
      <t>ホウジン</t>
    </rPh>
    <rPh sb="6" eb="7">
      <t>メイ</t>
    </rPh>
    <rPh sb="8" eb="9">
      <t>ショク</t>
    </rPh>
    <rPh sb="9" eb="11">
      <t>シメイ</t>
    </rPh>
    <phoneticPr fontId="2"/>
  </si>
  <si>
    <t>印</t>
    <rPh sb="0" eb="1">
      <t>イン</t>
    </rPh>
    <phoneticPr fontId="2"/>
  </si>
  <si>
    <t>開設者
（申請者）</t>
    <rPh sb="0" eb="2">
      <t>カイセツ</t>
    </rPh>
    <rPh sb="2" eb="3">
      <t>シャ</t>
    </rPh>
    <rPh sb="5" eb="8">
      <t>シンセイシャ</t>
    </rPh>
    <phoneticPr fontId="2"/>
  </si>
  <si>
    <t>住所</t>
    <rPh sb="0" eb="2">
      <t>ジュウショ</t>
    </rPh>
    <phoneticPr fontId="2"/>
  </si>
  <si>
    <t>氏名（法人名・職氏名）</t>
    <rPh sb="0" eb="2">
      <t>シメイ</t>
    </rPh>
    <rPh sb="3" eb="5">
      <t>ホウジン</t>
    </rPh>
    <rPh sb="5" eb="6">
      <t>メイ</t>
    </rPh>
    <rPh sb="7" eb="8">
      <t>ショク</t>
    </rPh>
    <rPh sb="8" eb="10">
      <t>シメイ</t>
    </rPh>
    <phoneticPr fontId="2"/>
  </si>
  <si>
    <t>医療機関名称</t>
    <phoneticPr fontId="2"/>
  </si>
  <si>
    <t>印</t>
    <rPh sb="0" eb="1">
      <t>イン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</si>
  <si>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の実績は含まれない。</t>
    </r>
    <rPh sb="51" eb="52">
      <t>オヨ</t>
    </rPh>
    <rPh sb="53" eb="55">
      <t>ショクイキ</t>
    </rPh>
    <rPh sb="55" eb="57">
      <t>セッシュ</t>
    </rPh>
    <rPh sb="58" eb="60">
      <t>ジッセキ</t>
    </rPh>
    <phoneticPr fontId="2"/>
  </si>
  <si>
    <r>
      <t>※本報告書の「接種回数（予診のみを含めない）」には、</t>
    </r>
    <r>
      <rPr>
        <u/>
        <sz val="18"/>
        <color theme="1"/>
        <rFont val="ＭＳ 明朝"/>
        <family val="1"/>
        <charset val="128"/>
      </rPr>
      <t>集団接種である</t>
    </r>
    <r>
      <rPr>
        <sz val="18"/>
        <color theme="1"/>
        <rFont val="ＭＳ 明朝"/>
        <family val="1"/>
        <charset val="128"/>
      </rPr>
      <t>大規模接種会場・市町村特設会場の実績及び</t>
    </r>
    <r>
      <rPr>
        <u/>
        <sz val="18"/>
        <color theme="1"/>
        <rFont val="ＭＳ 明朝"/>
        <family val="1"/>
        <charset val="128"/>
      </rPr>
      <t>職域接種</t>
    </r>
    <r>
      <rPr>
        <sz val="18"/>
        <color theme="1"/>
        <rFont val="ＭＳ 明朝"/>
        <family val="1"/>
        <charset val="128"/>
      </rPr>
      <t>は含まれない。</t>
    </r>
    <rPh sb="51" eb="52">
      <t>オヨ</t>
    </rPh>
    <rPh sb="53" eb="55">
      <t>ショクイキ</t>
    </rPh>
    <rPh sb="55" eb="57">
      <t>セッシュ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</si>
  <si>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</si>
  <si>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(2/2)</t>
    <phoneticPr fontId="2"/>
  </si>
  <si>
    <t>印</t>
    <rPh sb="0" eb="1">
      <t>イン</t>
    </rPh>
    <phoneticPr fontId="2"/>
  </si>
  <si>
    <t>（４週以上で、該当する週の接種について3,000円加算）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</si>
  <si>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</si>
  <si>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（４週以上で、医師・看護師等に係る追加交付）</t>
    <rPh sb="2" eb="3">
      <t>シュウ</t>
    </rPh>
    <rPh sb="3" eb="5">
      <t>イジョウ</t>
    </rPh>
    <rPh sb="7" eb="9">
      <t>イシ</t>
    </rPh>
    <rPh sb="10" eb="13">
      <t>カンゴシ</t>
    </rPh>
    <rPh sb="13" eb="14">
      <t>トウ</t>
    </rPh>
    <rPh sb="15" eb="16">
      <t>カカ</t>
    </rPh>
    <rPh sb="17" eb="19">
      <t>ツイカ</t>
    </rPh>
    <rPh sb="19" eb="21">
      <t>コウフ</t>
    </rPh>
    <phoneticPr fontId="2"/>
  </si>
  <si>
    <t>接種回数計（予診のみを含めない）12/5～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</si>
  <si>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時間外接種計（予診のみも含める）12/5～</t>
    <rPh sb="0" eb="3">
      <t>ジカンガイ</t>
    </rPh>
    <rPh sb="3" eb="5">
      <t>セッシュ</t>
    </rPh>
    <phoneticPr fontId="2"/>
  </si>
  <si>
    <t>休日接種計（予診のみも含める）12/5～</t>
    <rPh sb="0" eb="2">
      <t>キュウジツ</t>
    </rPh>
    <rPh sb="2" eb="4">
      <t>セッシュ</t>
    </rPh>
    <phoneticPr fontId="2"/>
  </si>
  <si>
    <t>　12月５日から２月５日の期間において、別紙報告書(第２号様式)のとおりコロナウイルスワクチンの接種を実施したため、補助金の交付について、以下のとおり申請及び請求する。</t>
    <rPh sb="3" eb="4">
      <t>ガツ</t>
    </rPh>
    <rPh sb="5" eb="6">
      <t>ニチ</t>
    </rPh>
    <rPh sb="9" eb="10">
      <t>ガツ</t>
    </rPh>
    <rPh sb="11" eb="12">
      <t>ニチ</t>
    </rPh>
    <rPh sb="13" eb="15">
      <t>キカン</t>
    </rPh>
    <rPh sb="26" eb="27">
      <t>ダイ</t>
    </rPh>
    <rPh sb="28" eb="29">
      <t>ゴウ</t>
    </rPh>
    <rPh sb="29" eb="31">
      <t>ヨウシキ</t>
    </rPh>
    <rPh sb="48" eb="50">
      <t>セッシュ</t>
    </rPh>
    <rPh sb="51" eb="53">
      <t>ジッシ</t>
    </rPh>
    <rPh sb="58" eb="61">
      <t>ホジョキン</t>
    </rPh>
    <rPh sb="62" eb="64">
      <t>コウフ</t>
    </rPh>
    <rPh sb="69" eb="71">
      <t>イカ</t>
    </rPh>
    <rPh sb="75" eb="77">
      <t>シンセイ</t>
    </rPh>
    <rPh sb="77" eb="78">
      <t>オヨ</t>
    </rPh>
    <rPh sb="79" eb="81">
      <t>セイキュウ</t>
    </rPh>
    <phoneticPr fontId="2"/>
  </si>
  <si>
    <t>　12月５日から２月５日の期間において、別紙報告書(第２号様式)のとおりコロナウイルスワクチンの接種を実施したため、補助金の交付について、以下のとおり申請及び請求する。</t>
    <rPh sb="3" eb="4">
      <t>ガツ</t>
    </rPh>
    <rPh sb="5" eb="6">
      <t>ニチ</t>
    </rPh>
    <rPh sb="9" eb="10">
      <t>ガツ</t>
    </rPh>
    <rPh sb="11" eb="12">
      <t>ニチ</t>
    </rPh>
    <rPh sb="13" eb="15">
      <t>キカン</t>
    </rPh>
    <rPh sb="48" eb="50">
      <t>セッシュ</t>
    </rPh>
    <rPh sb="51" eb="53">
      <t>ジッシ</t>
    </rPh>
    <rPh sb="69" eb="71">
      <t>イカ</t>
    </rPh>
    <rPh sb="75" eb="78">
      <t>シンセイオヨ</t>
    </rPh>
    <rPh sb="79" eb="81">
      <t>セイキュウ</t>
    </rPh>
    <phoneticPr fontId="2"/>
  </si>
  <si>
    <t>12月５日から２月５日の間</t>
    <rPh sb="2" eb="3">
      <t>ガツ</t>
    </rPh>
    <rPh sb="4" eb="5">
      <t>ニチ</t>
    </rPh>
    <rPh sb="8" eb="9">
      <t>ガツ</t>
    </rPh>
    <rPh sb="10" eb="11">
      <t>ニチ</t>
    </rPh>
    <rPh sb="12" eb="13">
      <t>アイダ</t>
    </rPh>
    <phoneticPr fontId="2"/>
  </si>
  <si>
    <t>12月６日の週</t>
    <rPh sb="2" eb="3">
      <t>ガツ</t>
    </rPh>
    <rPh sb="4" eb="5">
      <t>ニチ</t>
    </rPh>
    <rPh sb="6" eb="7">
      <t>シュウ</t>
    </rPh>
    <phoneticPr fontId="2"/>
  </si>
  <si>
    <t>12月13日の週</t>
    <rPh sb="2" eb="3">
      <t>ガツ</t>
    </rPh>
    <rPh sb="5" eb="6">
      <t>ニチ</t>
    </rPh>
    <rPh sb="7" eb="8">
      <t>シュウ</t>
    </rPh>
    <phoneticPr fontId="2"/>
  </si>
  <si>
    <t>12月20日の週</t>
    <rPh sb="2" eb="3">
      <t>ガツ</t>
    </rPh>
    <rPh sb="5" eb="6">
      <t>ニチ</t>
    </rPh>
    <rPh sb="7" eb="8">
      <t>シュウ</t>
    </rPh>
    <phoneticPr fontId="2"/>
  </si>
  <si>
    <t>12月27日の週</t>
    <rPh sb="2" eb="3">
      <t>ガツ</t>
    </rPh>
    <rPh sb="5" eb="6">
      <t>ニチ</t>
    </rPh>
    <rPh sb="7" eb="8">
      <t>シュウ</t>
    </rPh>
    <phoneticPr fontId="2"/>
  </si>
  <si>
    <t>１月３日の週</t>
    <rPh sb="1" eb="2">
      <t>ガツ</t>
    </rPh>
    <rPh sb="3" eb="4">
      <t>ニチ</t>
    </rPh>
    <rPh sb="5" eb="6">
      <t>シュウ</t>
    </rPh>
    <phoneticPr fontId="2"/>
  </si>
  <si>
    <t>１月10日の週</t>
    <rPh sb="1" eb="2">
      <t>ガツ</t>
    </rPh>
    <rPh sb="4" eb="5">
      <t>ニチ</t>
    </rPh>
    <rPh sb="6" eb="7">
      <t>シュウ</t>
    </rPh>
    <phoneticPr fontId="2"/>
  </si>
  <si>
    <t>１月17日の週</t>
    <rPh sb="1" eb="2">
      <t>ガツ</t>
    </rPh>
    <rPh sb="4" eb="5">
      <t>ニチ</t>
    </rPh>
    <rPh sb="6" eb="7">
      <t>シュウ</t>
    </rPh>
    <phoneticPr fontId="2"/>
  </si>
  <si>
    <t>１月24日の週</t>
    <rPh sb="1" eb="2">
      <t>ガツ</t>
    </rPh>
    <rPh sb="4" eb="5">
      <t>ニチ</t>
    </rPh>
    <rPh sb="6" eb="7">
      <t>シュウ</t>
    </rPh>
    <phoneticPr fontId="2"/>
  </si>
  <si>
    <t>１月31日の週</t>
    <rPh sb="1" eb="2">
      <t>ガツ</t>
    </rPh>
    <rPh sb="4" eb="5">
      <t>ニチ</t>
    </rPh>
    <rPh sb="6" eb="7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</si>
</sst>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m/d"/>
    <numFmt numFmtId="177" formatCode="General&quot;回&quot;"/>
    <numFmt numFmtId="178" formatCode="General&quot;日&quot;"/>
    <numFmt numFmtId="179" formatCode="General&quot;週&quot;"/>
    <numFmt numFmtId="180" formatCode="General&quot;時間&quot;"/>
    <numFmt numFmtId="181" formatCode="#,##0&quot;円&quot;;[Red]\-#,##0"/>
    <numFmt numFmtId="182" formatCode="#,##0&quot;回&quot;;[Red]\-#,##0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indexed="8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7" xfId="0" applyFont="1" applyBorder="1">
      <alignment vertical="center"/>
    </xf>
    <xf numFmtId="0" fontId="14" fillId="0" borderId="0" xfId="0" applyFont="1" applyAlignment="1">
      <alignment horizontal="center" vertical="center"/>
    </xf>
    <xf numFmtId="38" fontId="14" fillId="0" borderId="0" xfId="1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19" fillId="0" borderId="0" xfId="0" applyFont="1">
      <alignment vertical="center"/>
    </xf>
    <xf numFmtId="176" fontId="2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Border="1">
      <alignment vertical="center"/>
    </xf>
    <xf numFmtId="38" fontId="8" fillId="4" borderId="1" xfId="1" applyFont="1" applyFill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38" fontId="8" fillId="0" borderId="0" xfId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8" xfId="1" applyFont="1" applyBorder="1">
      <alignment vertical="center"/>
    </xf>
    <xf numFmtId="38" fontId="21" fillId="0" borderId="15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38" fontId="21" fillId="0" borderId="0" xfId="1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38" fontId="21" fillId="4" borderId="15" xfId="1" applyFont="1" applyFill="1" applyBorder="1" applyAlignment="1">
      <alignment horizontal="center" vertical="center"/>
    </xf>
    <xf numFmtId="0" fontId="0" fillId="0" borderId="0" xfId="0">
      <alignment vertical="center"/>
    </xf>
    <xf numFmtId="38" fontId="8" fillId="4" borderId="8" xfId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0" fontId="2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0" fontId="28" fillId="0" borderId="0" xfId="0" applyFont="1">
      <alignment vertical="center"/>
    </xf>
    <xf numFmtId="177" fontId="11" fillId="0" borderId="0" xfId="0" applyNumberFormat="1" applyFont="1">
      <alignment vertical="center"/>
    </xf>
    <xf numFmtId="180" fontId="11" fillId="0" borderId="9" xfId="1" applyNumberFormat="1" applyFont="1" applyBorder="1" applyAlignment="1">
      <alignment horizontal="right" vertical="center"/>
    </xf>
    <xf numFmtId="178" fontId="11" fillId="0" borderId="9" xfId="1" applyNumberFormat="1" applyFont="1" applyBorder="1">
      <alignment vertical="center"/>
    </xf>
    <xf numFmtId="0" fontId="11" fillId="0" borderId="0" xfId="0" applyFont="1" applyBorder="1">
      <alignment vertical="center"/>
    </xf>
    <xf numFmtId="178" fontId="11" fillId="0" borderId="3" xfId="1" applyNumberFormat="1" applyFont="1" applyBorder="1">
      <alignment vertical="center"/>
    </xf>
    <xf numFmtId="180" fontId="11" fillId="0" borderId="3" xfId="1" applyNumberFormat="1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178" fontId="11" fillId="0" borderId="16" xfId="1" applyNumberFormat="1" applyFont="1" applyBorder="1">
      <alignment vertical="center"/>
    </xf>
    <xf numFmtId="180" fontId="11" fillId="0" borderId="16" xfId="1" applyNumberFormat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31" fillId="0" borderId="7" xfId="0" applyFont="1" applyBorder="1">
      <alignment vertical="center"/>
    </xf>
    <xf numFmtId="0" fontId="0" fillId="0" borderId="7" xfId="0" applyBorder="1">
      <alignment vertical="center"/>
    </xf>
    <xf numFmtId="178" fontId="11" fillId="0" borderId="9" xfId="1" applyNumberFormat="1" applyFont="1" applyBorder="1" applyAlignment="1">
      <alignment horizontal="right" vertical="center"/>
    </xf>
    <xf numFmtId="178" fontId="11" fillId="0" borderId="3" xfId="1" applyNumberFormat="1" applyFont="1" applyBorder="1" applyAlignment="1">
      <alignment horizontal="right" vertical="center"/>
    </xf>
    <xf numFmtId="178" fontId="11" fillId="0" borderId="16" xfId="1" applyNumberFormat="1" applyFont="1" applyBorder="1" applyAlignment="1">
      <alignment horizontal="right" vertical="center"/>
    </xf>
    <xf numFmtId="0" fontId="33" fillId="0" borderId="0" xfId="0" applyFont="1">
      <alignment vertical="center"/>
    </xf>
    <xf numFmtId="0" fontId="3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Border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0" xfId="0">
      <alignment vertical="center"/>
    </xf>
    <xf numFmtId="0" fontId="17" fillId="0" borderId="0" xfId="0" applyFont="1" applyAlignment="1">
      <alignment vertical="center"/>
    </xf>
    <xf numFmtId="181" fontId="11" fillId="0" borderId="9" xfId="1" applyNumberFormat="1" applyFont="1" applyBorder="1" applyAlignment="1">
      <alignment horizontal="right" vertical="center"/>
    </xf>
    <xf numFmtId="181" fontId="11" fillId="0" borderId="3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0" borderId="0" xfId="2" applyFont="1" applyBorder="1">
      <alignment vertical="center"/>
    </xf>
    <xf numFmtId="0" fontId="38" fillId="0" borderId="7" xfId="2" applyFont="1" applyBorder="1">
      <alignment vertical="center"/>
    </xf>
    <xf numFmtId="0" fontId="38" fillId="0" borderId="7" xfId="2" applyFont="1" applyBorder="1" applyAlignment="1">
      <alignment vertical="center" wrapText="1"/>
    </xf>
    <xf numFmtId="0" fontId="40" fillId="0" borderId="7" xfId="2" applyFont="1" applyBorder="1">
      <alignment vertical="center"/>
    </xf>
    <xf numFmtId="0" fontId="38" fillId="0" borderId="7" xfId="0" applyFont="1" applyBorder="1">
      <alignment vertical="center"/>
    </xf>
    <xf numFmtId="0" fontId="34" fillId="0" borderId="7" xfId="0" applyFont="1" applyBorder="1">
      <alignment vertical="center"/>
    </xf>
    <xf numFmtId="0" fontId="41" fillId="0" borderId="0" xfId="2" applyFont="1" applyBorder="1">
      <alignment vertical="center"/>
    </xf>
    <xf numFmtId="0" fontId="41" fillId="0" borderId="0" xfId="0" applyFont="1">
      <alignment vertical="center"/>
    </xf>
    <xf numFmtId="179" fontId="38" fillId="0" borderId="0" xfId="0" applyNumberFormat="1" applyFont="1">
      <alignment vertical="center"/>
    </xf>
    <xf numFmtId="0" fontId="8" fillId="5" borderId="1" xfId="0" applyFont="1" applyFill="1" applyBorder="1">
      <alignment vertical="center"/>
    </xf>
    <xf numFmtId="0" fontId="11" fillId="5" borderId="7" xfId="2" applyFont="1" applyFill="1" applyBorder="1">
      <alignment vertical="center"/>
    </xf>
    <xf numFmtId="38" fontId="8" fillId="3" borderId="1" xfId="1" applyFont="1" applyFill="1" applyBorder="1" applyAlignment="1">
      <alignment horizontal="center" vertical="center"/>
    </xf>
    <xf numFmtId="40" fontId="8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9" xfId="2" applyFont="1" applyBorder="1" applyAlignment="1">
      <alignment vertical="center"/>
    </xf>
    <xf numFmtId="0" fontId="36" fillId="0" borderId="9" xfId="0" applyFont="1" applyBorder="1">
      <alignment vertical="center"/>
    </xf>
    <xf numFmtId="0" fontId="38" fillId="0" borderId="9" xfId="0" applyFont="1" applyBorder="1" applyAlignment="1">
      <alignment horizontal="right" vertical="center"/>
    </xf>
    <xf numFmtId="0" fontId="36" fillId="0" borderId="9" xfId="0" applyFont="1" applyBorder="1" applyAlignment="1">
      <alignment vertical="center"/>
    </xf>
    <xf numFmtId="0" fontId="38" fillId="5" borderId="9" xfId="2" applyFont="1" applyFill="1" applyBorder="1">
      <alignment vertical="center"/>
    </xf>
    <xf numFmtId="0" fontId="11" fillId="0" borderId="0" xfId="0" applyFont="1">
      <alignment vertical="center"/>
    </xf>
    <xf numFmtId="0" fontId="11" fillId="0" borderId="7" xfId="2" applyFont="1" applyBorder="1">
      <alignment vertical="center"/>
    </xf>
    <xf numFmtId="0" fontId="0" fillId="0" borderId="9" xfId="0" applyBorder="1">
      <alignment vertical="center"/>
    </xf>
    <xf numFmtId="0" fontId="11" fillId="0" borderId="9" xfId="2" applyFont="1" applyBorder="1" applyAlignment="1">
      <alignment horizontal="left" vertical="center" wrapText="1"/>
    </xf>
    <xf numFmtId="0" fontId="11" fillId="5" borderId="7" xfId="2" applyFont="1" applyFill="1" applyBorder="1" applyAlignment="1">
      <alignment horizontal="left" vertical="center"/>
    </xf>
    <xf numFmtId="0" fontId="11" fillId="5" borderId="7" xfId="2" applyFont="1" applyFill="1" applyBorder="1" applyAlignment="1">
      <alignment vertical="center"/>
    </xf>
    <xf numFmtId="0" fontId="11" fillId="5" borderId="9" xfId="2" applyFont="1" applyFill="1" applyBorder="1">
      <alignment vertical="center"/>
    </xf>
    <xf numFmtId="0" fontId="28" fillId="0" borderId="9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9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>
      <alignment vertical="center"/>
    </xf>
    <xf numFmtId="0" fontId="8" fillId="4" borderId="1" xfId="0" applyFont="1" applyFill="1" applyBorder="1" applyAlignment="1">
      <alignment vertical="center" wrapText="1"/>
    </xf>
    <xf numFmtId="38" fontId="8" fillId="4" borderId="1" xfId="1" applyFont="1" applyFill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38" fontId="21" fillId="4" borderId="1" xfId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38" fontId="8" fillId="0" borderId="1" xfId="1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38" fontId="8" fillId="0" borderId="13" xfId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3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38" fontId="8" fillId="0" borderId="1" xfId="1" applyFont="1" applyFill="1" applyBorder="1" applyAlignment="1">
      <alignment horizontal="left" vertical="center"/>
    </xf>
    <xf numFmtId="0" fontId="40" fillId="0" borderId="0" xfId="2" applyFont="1" applyBorder="1" applyAlignment="1">
      <alignment vertical="top" wrapText="1"/>
    </xf>
    <xf numFmtId="0" fontId="25" fillId="0" borderId="0" xfId="2" applyFont="1" applyBorder="1" applyAlignment="1">
      <alignment vertical="top" wrapText="1"/>
    </xf>
    <xf numFmtId="5" fontId="23" fillId="0" borderId="7" xfId="2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9" fillId="4" borderId="1" xfId="0" applyFont="1" applyFill="1" applyBorder="1">
      <alignment vertical="center"/>
    </xf>
    <xf numFmtId="0" fontId="37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44" fillId="0" borderId="9" xfId="0" applyFont="1" applyBorder="1" applyAlignment="1">
      <alignment horizontal="left" vertical="center" wrapText="1"/>
    </xf>
    <xf numFmtId="0" fontId="38" fillId="0" borderId="3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7" xfId="0" applyFont="1" applyBorder="1" applyAlignment="1">
      <alignment horizontal="left" vertical="top"/>
    </xf>
    <xf numFmtId="0" fontId="36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center" vertical="center"/>
    </xf>
    <xf numFmtId="0" fontId="38" fillId="5" borderId="9" xfId="2" applyFont="1" applyFill="1" applyBorder="1" applyAlignment="1">
      <alignment horizontal="left" vertical="center" wrapText="1"/>
    </xf>
    <xf numFmtId="0" fontId="38" fillId="3" borderId="8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15" xfId="0" applyNumberFormat="1" applyFont="1" applyFill="1" applyBorder="1" applyAlignment="1">
      <alignment horizontal="center" vertical="center"/>
    </xf>
    <xf numFmtId="182" fontId="11" fillId="0" borderId="0" xfId="1" applyNumberFormat="1" applyFont="1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82" fontId="11" fillId="0" borderId="7" xfId="1" applyNumberFormat="1" applyFont="1" applyBorder="1">
      <alignment vertical="center"/>
    </xf>
    <xf numFmtId="181" fontId="11" fillId="0" borderId="9" xfId="1" applyNumberFormat="1" applyFont="1" applyBorder="1" applyAlignment="1">
      <alignment horizontal="right" vertical="center"/>
    </xf>
    <xf numFmtId="38" fontId="38" fillId="0" borderId="1" xfId="1" applyFont="1" applyBorder="1" applyAlignment="1">
      <alignment horizontal="center" vertical="center"/>
    </xf>
    <xf numFmtId="49" fontId="38" fillId="3" borderId="1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38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42" fillId="0" borderId="3" xfId="0" applyFont="1" applyBorder="1" applyAlignment="1">
      <alignment vertical="center" wrapText="1"/>
    </xf>
    <xf numFmtId="0" fontId="46" fillId="0" borderId="3" xfId="0" applyFont="1" applyBorder="1" applyAlignment="1">
      <alignment vertical="center"/>
    </xf>
    <xf numFmtId="181" fontId="11" fillId="0" borderId="3" xfId="1" applyNumberFormat="1" applyFont="1" applyBorder="1" applyAlignment="1">
      <alignment horizontal="right" vertical="center"/>
    </xf>
    <xf numFmtId="0" fontId="38" fillId="3" borderId="7" xfId="0" applyFont="1" applyFill="1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182" fontId="11" fillId="0" borderId="16" xfId="1" applyNumberFormat="1" applyFont="1" applyBorder="1">
      <alignment vertical="center"/>
    </xf>
    <xf numFmtId="181" fontId="11" fillId="0" borderId="16" xfId="1" applyNumberFormat="1" applyFont="1" applyBorder="1">
      <alignment vertical="center"/>
    </xf>
    <xf numFmtId="0" fontId="35" fillId="0" borderId="0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0" fillId="0" borderId="7" xfId="2" applyFont="1" applyBorder="1" applyAlignment="1">
      <alignment vertical="center"/>
    </xf>
    <xf numFmtId="0" fontId="0" fillId="0" borderId="7" xfId="0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/>
    </xf>
    <xf numFmtId="38" fontId="8" fillId="0" borderId="8" xfId="1" applyFont="1" applyFill="1" applyBorder="1" applyAlignment="1">
      <alignment horizontal="left" vertical="center"/>
    </xf>
    <xf numFmtId="38" fontId="8" fillId="0" borderId="9" xfId="1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left" vertical="center"/>
    </xf>
    <xf numFmtId="181" fontId="11" fillId="0" borderId="9" xfId="1" applyNumberFormat="1" applyFont="1" applyBorder="1">
      <alignment vertical="center"/>
    </xf>
    <xf numFmtId="180" fontId="11" fillId="0" borderId="9" xfId="1" applyNumberFormat="1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vertical="top" wrapText="1"/>
    </xf>
    <xf numFmtId="5" fontId="32" fillId="0" borderId="7" xfId="2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8" fillId="3" borderId="1" xfId="0" applyFont="1" applyFill="1" applyBorder="1">
      <alignment vertical="center"/>
    </xf>
    <xf numFmtId="181" fontId="11" fillId="0" borderId="17" xfId="1" applyNumberFormat="1" applyFont="1" applyBorder="1">
      <alignment vertical="center"/>
    </xf>
    <xf numFmtId="180" fontId="11" fillId="0" borderId="3" xfId="1" applyNumberFormat="1" applyFont="1" applyBorder="1" applyAlignment="1">
      <alignment horizontal="right" vertical="center"/>
    </xf>
    <xf numFmtId="38" fontId="38" fillId="3" borderId="1" xfId="1" applyFont="1" applyFill="1" applyBorder="1" applyAlignment="1">
      <alignment horizontal="right" vertical="center"/>
    </xf>
    <xf numFmtId="180" fontId="11" fillId="0" borderId="16" xfId="1" applyNumberFormat="1" applyFont="1" applyBorder="1" applyAlignment="1">
      <alignment horizontal="right" vertical="center"/>
    </xf>
    <xf numFmtId="181" fontId="11" fillId="0" borderId="16" xfId="1" applyNumberFormat="1" applyFont="1" applyBorder="1" applyAlignment="1">
      <alignment horizontal="right" vertical="center"/>
    </xf>
    <xf numFmtId="0" fontId="38" fillId="3" borderId="1" xfId="0" applyFont="1" applyFill="1" applyBorder="1" applyAlignment="1">
      <alignment horizontal="center" vertical="center"/>
    </xf>
    <xf numFmtId="38" fontId="38" fillId="3" borderId="8" xfId="1" applyFont="1" applyFill="1" applyBorder="1" applyAlignment="1">
      <alignment horizontal="center" vertical="center"/>
    </xf>
    <xf numFmtId="38" fontId="38" fillId="3" borderId="9" xfId="1" applyFont="1" applyFill="1" applyBorder="1" applyAlignment="1">
      <alignment horizontal="center" vertical="center"/>
    </xf>
    <xf numFmtId="38" fontId="38" fillId="3" borderId="15" xfId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14" fillId="0" borderId="7" xfId="2" applyFont="1" applyBorder="1" applyAlignment="1">
      <alignment horizontal="left" vertical="center" wrapText="1"/>
    </xf>
    <xf numFmtId="0" fontId="11" fillId="5" borderId="7" xfId="2" applyFont="1" applyFill="1" applyBorder="1" applyAlignment="1">
      <alignment horizontal="right" vertical="center"/>
    </xf>
    <xf numFmtId="0" fontId="11" fillId="0" borderId="7" xfId="2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3" xfId="2" applyFont="1" applyBorder="1" applyAlignment="1">
      <alignment horizontal="left" vertical="top" wrapText="1"/>
    </xf>
    <xf numFmtId="0" fontId="11" fillId="0" borderId="7" xfId="2" applyFont="1" applyBorder="1" applyAlignment="1">
      <alignment horizontal="left" vertical="top" wrapText="1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view="pageBreakPreview" zoomScale="55" zoomScaleNormal="55" zoomScaleSheetLayoutView="55" workbookViewId="0">
      <pane xSplit="1" ySplit="6" topLeftCell="B82" activePane="bottomRight" state="frozen"/>
      <selection activeCell="W156" sqref="W154:W156"/>
      <selection pane="topRight" activeCell="W156" sqref="W154:W156"/>
      <selection pane="bottomLeft" activeCell="W156" sqref="W154:W156"/>
      <selection pane="bottomRight" activeCell="A88" sqref="A88"/>
    </sheetView>
  </sheetViews>
  <sheetFormatPr defaultRowHeight="18.75" x14ac:dyDescent="0.4"/>
  <cols>
    <col min="1" max="1" width="40.625" style="36" customWidth="1"/>
    <col min="2" max="7" width="9.375" style="36" bestFit="1" customWidth="1"/>
    <col min="8" max="8" width="9.125" style="36" bestFit="1" customWidth="1"/>
    <col min="9" max="9" width="13" style="36" bestFit="1" customWidth="1"/>
    <col min="10" max="10" width="14.125" style="36" customWidth="1"/>
    <col min="11" max="11" width="15.875" style="36" customWidth="1"/>
    <col min="12" max="12" width="13.125" style="36" customWidth="1"/>
    <col min="13" max="13" width="24.625" style="36" customWidth="1"/>
    <col min="14" max="14" width="36.625" style="36" customWidth="1"/>
    <col min="15" max="16384" width="9" style="36"/>
  </cols>
  <sheetData>
    <row r="1" spans="1:14" ht="55.5" customHeight="1" x14ac:dyDescent="0.4">
      <c r="A1" s="86" t="s">
        <v>61</v>
      </c>
      <c r="B1" s="184"/>
      <c r="C1" s="184"/>
      <c r="D1" s="184"/>
      <c r="E1" s="184"/>
      <c r="F1" s="184"/>
      <c r="G1" s="184"/>
      <c r="H1" s="184"/>
      <c r="I1" s="184"/>
      <c r="K1" s="127" t="s">
        <v>76</v>
      </c>
      <c r="L1" s="128"/>
      <c r="M1" s="128"/>
    </row>
    <row r="2" spans="1:14" ht="77.25" customHeight="1" x14ac:dyDescent="0.4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17"/>
      <c r="N2" s="94"/>
    </row>
    <row r="3" spans="1:14" s="71" customFormat="1" ht="4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M3" s="17"/>
    </row>
    <row r="4" spans="1:14" s="71" customFormat="1" ht="45" customHeight="1" x14ac:dyDescent="0.4">
      <c r="A4" s="79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7"/>
      <c r="M4" s="78"/>
    </row>
    <row r="5" spans="1:14" ht="24" x14ac:dyDescent="0.4">
      <c r="A5" s="19"/>
      <c r="B5" s="19"/>
      <c r="C5" s="19"/>
      <c r="D5" s="19"/>
      <c r="E5" s="19"/>
      <c r="F5" s="19"/>
      <c r="G5" s="19"/>
      <c r="H5" s="19"/>
      <c r="I5" s="131" t="s">
        <v>7</v>
      </c>
      <c r="J5" s="133" t="s">
        <v>30</v>
      </c>
      <c r="K5" s="135" t="s">
        <v>8</v>
      </c>
      <c r="L5" s="135"/>
      <c r="M5" s="135"/>
    </row>
    <row r="6" spans="1:14" ht="27.75" customHeight="1" x14ac:dyDescent="0.4">
      <c r="A6" s="19"/>
      <c r="B6" s="24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132"/>
      <c r="J6" s="134"/>
      <c r="K6" s="135"/>
      <c r="L6" s="135"/>
      <c r="M6" s="135"/>
    </row>
    <row r="7" spans="1:14" ht="27.75" customHeight="1" x14ac:dyDescent="0.4">
      <c r="A7" s="119"/>
      <c r="B7" s="20">
        <v>44535</v>
      </c>
      <c r="C7" s="20">
        <f>B7+1</f>
        <v>44536</v>
      </c>
      <c r="D7" s="20">
        <f t="shared" ref="D7:G39" si="0">C7+1</f>
        <v>44537</v>
      </c>
      <c r="E7" s="20">
        <f t="shared" si="0"/>
        <v>44538</v>
      </c>
      <c r="F7" s="20">
        <f t="shared" si="0"/>
        <v>44539</v>
      </c>
      <c r="G7" s="20">
        <f t="shared" si="0"/>
        <v>44540</v>
      </c>
      <c r="H7" s="20">
        <f>G7+1</f>
        <v>44541</v>
      </c>
      <c r="I7" s="120"/>
      <c r="J7" s="23"/>
      <c r="K7" s="142"/>
      <c r="L7" s="142"/>
      <c r="M7" s="142"/>
      <c r="N7" s="7"/>
    </row>
    <row r="8" spans="1:14" ht="27.75" customHeight="1" x14ac:dyDescent="0.4">
      <c r="A8" s="43" t="s">
        <v>49</v>
      </c>
      <c r="B8" s="92"/>
      <c r="C8" s="92"/>
      <c r="D8" s="92"/>
      <c r="E8" s="92"/>
      <c r="F8" s="92"/>
      <c r="G8" s="92"/>
      <c r="H8" s="92"/>
      <c r="I8" s="22">
        <f>SUM(B8:H8)</f>
        <v>0</v>
      </c>
      <c r="J8" s="90" t="str">
        <f>IF(I8&lt;100,"100回未満",IF(I8&lt;150,"100回以上","150回以上"))</f>
        <v>100回未満</v>
      </c>
      <c r="K8" s="142"/>
      <c r="L8" s="142"/>
      <c r="M8" s="142"/>
      <c r="N8" s="7" t="str">
        <f>IF(I8&lt;100,IF(OR(J8="100回以上",J8="150回以上"),"エラー。接種回数と回数区分が一致しません",""),IF(I8&lt;150,IF(OR(J8="100回未満",J8="150回以上"),"エラー。接種回数と回数区分が一致しません",""),IF(J8="100回未満","エラー。接種回数と回数区分が一致しません","")))</f>
        <v/>
      </c>
    </row>
    <row r="9" spans="1:14" ht="27.75" customHeight="1" x14ac:dyDescent="0.4">
      <c r="A9" s="115" t="s">
        <v>50</v>
      </c>
      <c r="B9" s="116"/>
      <c r="C9" s="116"/>
      <c r="D9" s="116"/>
      <c r="E9" s="116"/>
      <c r="F9" s="116"/>
      <c r="G9" s="116"/>
      <c r="H9" s="116"/>
      <c r="I9" s="23">
        <f>SUM(B9:H9)</f>
        <v>0</v>
      </c>
      <c r="J9" s="23"/>
      <c r="K9" s="142"/>
      <c r="L9" s="142"/>
      <c r="M9" s="142"/>
      <c r="N9" s="7"/>
    </row>
    <row r="10" spans="1:14" ht="27.75" customHeight="1" x14ac:dyDescent="0.4">
      <c r="A10" s="115" t="s">
        <v>51</v>
      </c>
      <c r="B10" s="116"/>
      <c r="C10" s="116"/>
      <c r="D10" s="116"/>
      <c r="E10" s="116"/>
      <c r="F10" s="116"/>
      <c r="G10" s="116"/>
      <c r="H10" s="116"/>
      <c r="I10" s="23">
        <f>SUM(B10:H10)</f>
        <v>0</v>
      </c>
      <c r="J10" s="23"/>
      <c r="K10" s="142"/>
      <c r="L10" s="142"/>
      <c r="M10" s="142"/>
      <c r="N10" s="7"/>
    </row>
    <row r="11" spans="1:14" ht="27.75" customHeight="1" x14ac:dyDescent="0.4">
      <c r="A11" s="119"/>
      <c r="B11" s="20">
        <f>H7+1</f>
        <v>44542</v>
      </c>
      <c r="C11" s="20">
        <f>B11+1</f>
        <v>44543</v>
      </c>
      <c r="D11" s="20">
        <f t="shared" si="0"/>
        <v>44544</v>
      </c>
      <c r="E11" s="20">
        <f t="shared" si="0"/>
        <v>44545</v>
      </c>
      <c r="F11" s="20">
        <f t="shared" si="0"/>
        <v>44546</v>
      </c>
      <c r="G11" s="20">
        <f t="shared" si="0"/>
        <v>44547</v>
      </c>
      <c r="H11" s="20">
        <f>G11+1</f>
        <v>44548</v>
      </c>
      <c r="I11" s="120"/>
      <c r="J11" s="23"/>
      <c r="K11" s="142"/>
      <c r="L11" s="142"/>
      <c r="M11" s="142"/>
      <c r="N11" s="7"/>
    </row>
    <row r="12" spans="1:14" ht="27.75" customHeight="1" x14ac:dyDescent="0.4">
      <c r="A12" s="43" t="s">
        <v>49</v>
      </c>
      <c r="B12" s="92"/>
      <c r="C12" s="92"/>
      <c r="D12" s="92"/>
      <c r="E12" s="92"/>
      <c r="F12" s="92"/>
      <c r="G12" s="92"/>
      <c r="H12" s="92"/>
      <c r="I12" s="22">
        <f>SUM(B12:H12)</f>
        <v>0</v>
      </c>
      <c r="J12" s="90" t="str">
        <f>IF(I12&lt;100,"100回未満",IF(I12&lt;150,"100回以上","150回以上"))</f>
        <v>100回未満</v>
      </c>
      <c r="K12" s="142"/>
      <c r="L12" s="142"/>
      <c r="M12" s="142"/>
      <c r="N12" s="7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</row>
    <row r="13" spans="1:14" ht="27.75" customHeight="1" x14ac:dyDescent="0.4">
      <c r="A13" s="115" t="s">
        <v>50</v>
      </c>
      <c r="B13" s="116"/>
      <c r="C13" s="116"/>
      <c r="D13" s="116"/>
      <c r="E13" s="116"/>
      <c r="F13" s="116"/>
      <c r="G13" s="116"/>
      <c r="H13" s="116"/>
      <c r="I13" s="23">
        <f>SUM(B13:H13)</f>
        <v>0</v>
      </c>
      <c r="J13" s="23"/>
      <c r="K13" s="142"/>
      <c r="L13" s="142"/>
      <c r="M13" s="142"/>
      <c r="N13" s="7"/>
    </row>
    <row r="14" spans="1:14" ht="27.75" customHeight="1" x14ac:dyDescent="0.4">
      <c r="A14" s="115" t="s">
        <v>51</v>
      </c>
      <c r="B14" s="116"/>
      <c r="C14" s="116"/>
      <c r="D14" s="116"/>
      <c r="E14" s="116"/>
      <c r="F14" s="116"/>
      <c r="G14" s="116"/>
      <c r="H14" s="116"/>
      <c r="I14" s="23">
        <f>SUM(B14:H14)</f>
        <v>0</v>
      </c>
      <c r="J14" s="23"/>
      <c r="K14" s="142"/>
      <c r="L14" s="142"/>
      <c r="M14" s="142"/>
      <c r="N14" s="7"/>
    </row>
    <row r="15" spans="1:14" ht="26.25" customHeight="1" x14ac:dyDescent="0.4">
      <c r="A15" s="119"/>
      <c r="B15" s="20">
        <f>H11+1</f>
        <v>44549</v>
      </c>
      <c r="C15" s="20">
        <f>B15+1</f>
        <v>44550</v>
      </c>
      <c r="D15" s="20">
        <f t="shared" si="0"/>
        <v>44551</v>
      </c>
      <c r="E15" s="20">
        <f t="shared" si="0"/>
        <v>44552</v>
      </c>
      <c r="F15" s="20">
        <f t="shared" si="0"/>
        <v>44553</v>
      </c>
      <c r="G15" s="20">
        <f t="shared" si="0"/>
        <v>44554</v>
      </c>
      <c r="H15" s="20">
        <f>G15+1</f>
        <v>44555</v>
      </c>
      <c r="I15" s="120"/>
      <c r="J15" s="23"/>
      <c r="K15" s="142"/>
      <c r="L15" s="142"/>
      <c r="M15" s="142"/>
      <c r="N15" s="7"/>
    </row>
    <row r="16" spans="1:14" ht="26.25" customHeight="1" x14ac:dyDescent="0.4">
      <c r="A16" s="43" t="s">
        <v>49</v>
      </c>
      <c r="B16" s="92"/>
      <c r="C16" s="92"/>
      <c r="D16" s="92"/>
      <c r="E16" s="92"/>
      <c r="F16" s="92"/>
      <c r="G16" s="92"/>
      <c r="H16" s="92"/>
      <c r="I16" s="22">
        <f>SUM(B16:H16)</f>
        <v>0</v>
      </c>
      <c r="J16" s="90" t="str">
        <f>IF(I16&lt;100,"100回未満",IF(I16&lt;150,"100回以上","150回以上"))</f>
        <v>100回未満</v>
      </c>
      <c r="K16" s="142"/>
      <c r="L16" s="142"/>
      <c r="M16" s="142"/>
      <c r="N16" s="7" t="str">
        <f>IF(I16&lt;100,IF(OR(J16="100回以上",J16="150回以上"),"エラー。接種回数と回数区分が一致しません",""),IF(I16&lt;150,IF(OR(J16="100回未満",J16="150回以上"),"エラー。接種回数と回数区分が一致しません",""),IF(J16="100回未満","エラー。接種回数と回数区分が一致しません","")))</f>
        <v/>
      </c>
    </row>
    <row r="17" spans="1:14" ht="26.25" customHeight="1" x14ac:dyDescent="0.4">
      <c r="A17" s="115" t="s">
        <v>50</v>
      </c>
      <c r="B17" s="116"/>
      <c r="C17" s="116"/>
      <c r="D17" s="116"/>
      <c r="E17" s="116"/>
      <c r="F17" s="116"/>
      <c r="G17" s="116"/>
      <c r="H17" s="116"/>
      <c r="I17" s="23">
        <f>SUM(B17:H17)</f>
        <v>0</v>
      </c>
      <c r="J17" s="23"/>
      <c r="K17" s="142"/>
      <c r="L17" s="142"/>
      <c r="M17" s="142"/>
      <c r="N17" s="7"/>
    </row>
    <row r="18" spans="1:14" ht="26.25" customHeight="1" x14ac:dyDescent="0.4">
      <c r="A18" s="115" t="s">
        <v>51</v>
      </c>
      <c r="B18" s="116"/>
      <c r="C18" s="116"/>
      <c r="D18" s="116"/>
      <c r="E18" s="116"/>
      <c r="F18" s="116"/>
      <c r="G18" s="116"/>
      <c r="H18" s="116"/>
      <c r="I18" s="23">
        <f>SUM(B18:H18)</f>
        <v>0</v>
      </c>
      <c r="J18" s="23"/>
      <c r="K18" s="142"/>
      <c r="L18" s="142"/>
      <c r="M18" s="142"/>
      <c r="N18" s="7"/>
    </row>
    <row r="19" spans="1:14" ht="26.25" customHeight="1" x14ac:dyDescent="0.4">
      <c r="A19" s="119"/>
      <c r="B19" s="20">
        <f>H15+1</f>
        <v>44556</v>
      </c>
      <c r="C19" s="20">
        <f>B19+1</f>
        <v>44557</v>
      </c>
      <c r="D19" s="20">
        <f t="shared" si="0"/>
        <v>44558</v>
      </c>
      <c r="E19" s="20">
        <f t="shared" si="0"/>
        <v>44559</v>
      </c>
      <c r="F19" s="20">
        <f t="shared" si="0"/>
        <v>44560</v>
      </c>
      <c r="G19" s="20">
        <f t="shared" si="0"/>
        <v>44561</v>
      </c>
      <c r="H19" s="20">
        <f>G19+1</f>
        <v>44562</v>
      </c>
      <c r="I19" s="120"/>
      <c r="J19" s="23"/>
      <c r="K19" s="142"/>
      <c r="L19" s="142"/>
      <c r="M19" s="142"/>
      <c r="N19" s="7"/>
    </row>
    <row r="20" spans="1:14" ht="26.25" customHeight="1" x14ac:dyDescent="0.4">
      <c r="A20" s="43" t="s">
        <v>49</v>
      </c>
      <c r="B20" s="92"/>
      <c r="C20" s="92"/>
      <c r="D20" s="92"/>
      <c r="E20" s="92"/>
      <c r="F20" s="92"/>
      <c r="G20" s="92"/>
      <c r="H20" s="92"/>
      <c r="I20" s="22">
        <f>SUM(B20:H20)</f>
        <v>0</v>
      </c>
      <c r="J20" s="90" t="str">
        <f>IF(I20&lt;100,"100回未満",IF(I20&lt;150,"100回以上","150回以上"))</f>
        <v>100回未満</v>
      </c>
      <c r="K20" s="142"/>
      <c r="L20" s="142"/>
      <c r="M20" s="142"/>
      <c r="N20" s="7" t="str">
        <f>IF(I20&lt;100,IF(OR(J20="100回以上",J20="150回以上"),"エラー。接種回数と回数区分が一致しません",""),IF(I20&lt;150,IF(OR(J20="100回未満",J20="150回以上"),"エラー。接種回数と回数区分が一致しません",""),IF(J20="100回未満","エラー。接種回数と回数区分が一致しません","")))</f>
        <v/>
      </c>
    </row>
    <row r="21" spans="1:14" ht="26.25" customHeight="1" x14ac:dyDescent="0.4">
      <c r="A21" s="115" t="s">
        <v>50</v>
      </c>
      <c r="B21" s="116"/>
      <c r="C21" s="116"/>
      <c r="D21" s="116"/>
      <c r="E21" s="116"/>
      <c r="F21" s="116"/>
      <c r="G21" s="116"/>
      <c r="H21" s="116"/>
      <c r="I21" s="23">
        <f>SUM(B21:H21)</f>
        <v>0</v>
      </c>
      <c r="J21" s="23"/>
      <c r="K21" s="142"/>
      <c r="L21" s="142"/>
      <c r="M21" s="142"/>
      <c r="N21" s="7"/>
    </row>
    <row r="22" spans="1:14" ht="26.25" customHeight="1" x14ac:dyDescent="0.4">
      <c r="A22" s="115" t="s">
        <v>51</v>
      </c>
      <c r="B22" s="116"/>
      <c r="C22" s="116"/>
      <c r="D22" s="116"/>
      <c r="E22" s="116"/>
      <c r="F22" s="116"/>
      <c r="G22" s="116"/>
      <c r="H22" s="116"/>
      <c r="I22" s="23">
        <f>SUM(B22:H22)</f>
        <v>0</v>
      </c>
      <c r="J22" s="23"/>
      <c r="K22" s="142"/>
      <c r="L22" s="142"/>
      <c r="M22" s="142"/>
      <c r="N22" s="7"/>
    </row>
    <row r="23" spans="1:14" ht="27" customHeight="1" x14ac:dyDescent="0.4">
      <c r="A23" s="119"/>
      <c r="B23" s="20">
        <f>H19+1</f>
        <v>44563</v>
      </c>
      <c r="C23" s="20">
        <f>B23+1</f>
        <v>44564</v>
      </c>
      <c r="D23" s="20">
        <f t="shared" si="0"/>
        <v>44565</v>
      </c>
      <c r="E23" s="20">
        <f t="shared" si="0"/>
        <v>44566</v>
      </c>
      <c r="F23" s="20">
        <f t="shared" si="0"/>
        <v>44567</v>
      </c>
      <c r="G23" s="20">
        <f t="shared" si="0"/>
        <v>44568</v>
      </c>
      <c r="H23" s="20">
        <f>G23+1</f>
        <v>44569</v>
      </c>
      <c r="I23" s="120"/>
      <c r="J23" s="23"/>
      <c r="K23" s="142"/>
      <c r="L23" s="142"/>
      <c r="M23" s="142"/>
      <c r="N23" s="7"/>
    </row>
    <row r="24" spans="1:14" ht="27" customHeight="1" x14ac:dyDescent="0.4">
      <c r="A24" s="43" t="s">
        <v>49</v>
      </c>
      <c r="B24" s="92"/>
      <c r="C24" s="92"/>
      <c r="D24" s="92"/>
      <c r="E24" s="92"/>
      <c r="F24" s="92"/>
      <c r="G24" s="92"/>
      <c r="H24" s="92"/>
      <c r="I24" s="22">
        <f>SUM(B24:H24)</f>
        <v>0</v>
      </c>
      <c r="J24" s="90" t="str">
        <f>IF(I24&lt;100,"100回未満",IF(I24&lt;150,"100回以上","150回以上"))</f>
        <v>100回未満</v>
      </c>
      <c r="K24" s="142"/>
      <c r="L24" s="142"/>
      <c r="M24" s="142"/>
      <c r="N24" s="7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</row>
    <row r="25" spans="1:14" ht="27" customHeight="1" x14ac:dyDescent="0.4">
      <c r="A25" s="115" t="s">
        <v>50</v>
      </c>
      <c r="B25" s="116"/>
      <c r="C25" s="116"/>
      <c r="D25" s="116"/>
      <c r="E25" s="116"/>
      <c r="F25" s="116"/>
      <c r="G25" s="116"/>
      <c r="H25" s="116"/>
      <c r="I25" s="23">
        <f>SUM(B25:H25)</f>
        <v>0</v>
      </c>
      <c r="J25" s="23"/>
      <c r="K25" s="142"/>
      <c r="L25" s="142"/>
      <c r="M25" s="142"/>
      <c r="N25" s="7"/>
    </row>
    <row r="26" spans="1:14" ht="27" customHeight="1" x14ac:dyDescent="0.4">
      <c r="A26" s="115" t="s">
        <v>51</v>
      </c>
      <c r="B26" s="116"/>
      <c r="C26" s="116"/>
      <c r="D26" s="116"/>
      <c r="E26" s="116"/>
      <c r="F26" s="116"/>
      <c r="G26" s="116"/>
      <c r="H26" s="116"/>
      <c r="I26" s="23">
        <f>SUM(B26:H26)</f>
        <v>0</v>
      </c>
      <c r="J26" s="23"/>
      <c r="K26" s="142"/>
      <c r="L26" s="142"/>
      <c r="M26" s="142"/>
      <c r="N26" s="7"/>
    </row>
    <row r="27" spans="1:14" ht="27" customHeight="1" x14ac:dyDescent="0.4">
      <c r="A27" s="119"/>
      <c r="B27" s="20">
        <f>H23+1</f>
        <v>44570</v>
      </c>
      <c r="C27" s="20">
        <f>B27+1</f>
        <v>44571</v>
      </c>
      <c r="D27" s="20">
        <f t="shared" si="0"/>
        <v>44572</v>
      </c>
      <c r="E27" s="20">
        <f t="shared" si="0"/>
        <v>44573</v>
      </c>
      <c r="F27" s="20">
        <f t="shared" si="0"/>
        <v>44574</v>
      </c>
      <c r="G27" s="20">
        <f t="shared" si="0"/>
        <v>44575</v>
      </c>
      <c r="H27" s="20">
        <f>G27+1</f>
        <v>44576</v>
      </c>
      <c r="I27" s="120"/>
      <c r="J27" s="23"/>
      <c r="K27" s="142"/>
      <c r="L27" s="142"/>
      <c r="M27" s="142"/>
      <c r="N27" s="7"/>
    </row>
    <row r="28" spans="1:14" ht="27" customHeight="1" x14ac:dyDescent="0.4">
      <c r="A28" s="121" t="s">
        <v>49</v>
      </c>
      <c r="B28" s="92"/>
      <c r="C28" s="92"/>
      <c r="D28" s="92"/>
      <c r="E28" s="92"/>
      <c r="F28" s="92"/>
      <c r="G28" s="92"/>
      <c r="H28" s="92"/>
      <c r="I28" s="22">
        <f>SUM(B28:H28)</f>
        <v>0</v>
      </c>
      <c r="J28" s="90" t="str">
        <f>IF(I28&lt;100,"100回未満",IF(I28&lt;150,"100回以上","150回以上"))</f>
        <v>100回未満</v>
      </c>
      <c r="K28" s="142"/>
      <c r="L28" s="142"/>
      <c r="M28" s="142"/>
      <c r="N28" s="7" t="str">
        <f>IF(I28&lt;100,IF(OR(J28="100回以上",J28="150回以上"),"エラー。接種回数と回数区分が一致しません",""),IF(I28&lt;150,IF(OR(J28="100回未満",J28="150回以上"),"エラー。接種回数と回数区分が一致しません",""),IF(J28="100回未満","エラー。接種回数と回数区分が一致しません","")))</f>
        <v/>
      </c>
    </row>
    <row r="29" spans="1:14" ht="27" customHeight="1" x14ac:dyDescent="0.4">
      <c r="A29" s="115" t="s">
        <v>50</v>
      </c>
      <c r="B29" s="116"/>
      <c r="C29" s="116"/>
      <c r="D29" s="116"/>
      <c r="E29" s="116"/>
      <c r="F29" s="116"/>
      <c r="G29" s="116"/>
      <c r="H29" s="116"/>
      <c r="I29" s="23">
        <f>SUM(B29:H29)</f>
        <v>0</v>
      </c>
      <c r="J29" s="23"/>
      <c r="K29" s="142"/>
      <c r="L29" s="142"/>
      <c r="M29" s="142"/>
      <c r="N29" s="7"/>
    </row>
    <row r="30" spans="1:14" ht="27" customHeight="1" x14ac:dyDescent="0.4">
      <c r="A30" s="115" t="s">
        <v>51</v>
      </c>
      <c r="B30" s="116"/>
      <c r="C30" s="116"/>
      <c r="D30" s="116"/>
      <c r="E30" s="116"/>
      <c r="F30" s="116"/>
      <c r="G30" s="116"/>
      <c r="H30" s="116"/>
      <c r="I30" s="23">
        <f>SUM(B30:H30)</f>
        <v>0</v>
      </c>
      <c r="J30" s="23"/>
      <c r="K30" s="142"/>
      <c r="L30" s="142"/>
      <c r="M30" s="142"/>
      <c r="N30" s="7"/>
    </row>
    <row r="31" spans="1:14" ht="27" customHeight="1" x14ac:dyDescent="0.4">
      <c r="A31" s="119"/>
      <c r="B31" s="20">
        <f>H27+1</f>
        <v>44577</v>
      </c>
      <c r="C31" s="20">
        <f>B31+1</f>
        <v>44578</v>
      </c>
      <c r="D31" s="20">
        <f t="shared" si="0"/>
        <v>44579</v>
      </c>
      <c r="E31" s="20">
        <f t="shared" si="0"/>
        <v>44580</v>
      </c>
      <c r="F31" s="20">
        <f t="shared" si="0"/>
        <v>44581</v>
      </c>
      <c r="G31" s="20">
        <f t="shared" si="0"/>
        <v>44582</v>
      </c>
      <c r="H31" s="20">
        <f>G31+1</f>
        <v>44583</v>
      </c>
      <c r="I31" s="122"/>
      <c r="J31" s="23"/>
      <c r="K31" s="142"/>
      <c r="L31" s="142"/>
      <c r="M31" s="142"/>
      <c r="N31" s="7"/>
    </row>
    <row r="32" spans="1:14" ht="27" customHeight="1" x14ac:dyDescent="0.4">
      <c r="A32" s="43" t="s">
        <v>49</v>
      </c>
      <c r="B32" s="92"/>
      <c r="C32" s="92"/>
      <c r="D32" s="92"/>
      <c r="E32" s="92"/>
      <c r="F32" s="92"/>
      <c r="G32" s="92"/>
      <c r="H32" s="92"/>
      <c r="I32" s="22">
        <f>SUM(B32:H32)</f>
        <v>0</v>
      </c>
      <c r="J32" s="90" t="str">
        <f>IF(I32&lt;100,"100回未満",IF(I32&lt;150,"100回以上","150回以上"))</f>
        <v>100回未満</v>
      </c>
      <c r="K32" s="142"/>
      <c r="L32" s="142"/>
      <c r="M32" s="142"/>
      <c r="N32" s="7" t="str">
        <f>IF(I32&lt;100,IF(OR(J32="100回以上",J32="150回以上"),"エラー。接種回数と回数区分が一致しません",""),IF(I32&lt;150,IF(OR(J32="100回未満",J32="150回以上"),"エラー。接種回数と回数区分が一致しません",""),IF(J32="100回未満","エラー。接種回数と回数区分が一致しません","")))</f>
        <v/>
      </c>
    </row>
    <row r="33" spans="1:14" ht="27" customHeight="1" x14ac:dyDescent="0.4">
      <c r="A33" s="115" t="s">
        <v>50</v>
      </c>
      <c r="B33" s="116"/>
      <c r="C33" s="116"/>
      <c r="D33" s="116"/>
      <c r="E33" s="116"/>
      <c r="F33" s="116"/>
      <c r="G33" s="116"/>
      <c r="H33" s="116"/>
      <c r="I33" s="23">
        <f>SUM(B33:H33)</f>
        <v>0</v>
      </c>
      <c r="J33" s="23"/>
      <c r="K33" s="142"/>
      <c r="L33" s="142"/>
      <c r="M33" s="142"/>
      <c r="N33" s="7"/>
    </row>
    <row r="34" spans="1:14" ht="27" customHeight="1" x14ac:dyDescent="0.4">
      <c r="A34" s="115" t="s">
        <v>51</v>
      </c>
      <c r="B34" s="116"/>
      <c r="C34" s="116"/>
      <c r="D34" s="116"/>
      <c r="E34" s="116"/>
      <c r="F34" s="116"/>
      <c r="G34" s="116"/>
      <c r="H34" s="116"/>
      <c r="I34" s="23">
        <f>SUM(B34:H34)</f>
        <v>0</v>
      </c>
      <c r="J34" s="23"/>
      <c r="K34" s="142"/>
      <c r="L34" s="142"/>
      <c r="M34" s="142"/>
      <c r="N34" s="7"/>
    </row>
    <row r="35" spans="1:14" ht="27" customHeight="1" x14ac:dyDescent="0.4">
      <c r="A35" s="119"/>
      <c r="B35" s="20">
        <f>H31+1</f>
        <v>44584</v>
      </c>
      <c r="C35" s="20">
        <f>B35+1</f>
        <v>44585</v>
      </c>
      <c r="D35" s="20">
        <f t="shared" si="0"/>
        <v>44586</v>
      </c>
      <c r="E35" s="20">
        <f t="shared" si="0"/>
        <v>44587</v>
      </c>
      <c r="F35" s="20">
        <f t="shared" si="0"/>
        <v>44588</v>
      </c>
      <c r="G35" s="20">
        <f t="shared" si="0"/>
        <v>44589</v>
      </c>
      <c r="H35" s="20">
        <f>G35+1</f>
        <v>44590</v>
      </c>
      <c r="I35" s="120"/>
      <c r="J35" s="23"/>
      <c r="K35" s="142"/>
      <c r="L35" s="142"/>
      <c r="M35" s="142"/>
      <c r="N35" s="7"/>
    </row>
    <row r="36" spans="1:14" ht="27" customHeight="1" x14ac:dyDescent="0.4">
      <c r="A36" s="43" t="s">
        <v>49</v>
      </c>
      <c r="B36" s="92"/>
      <c r="C36" s="92"/>
      <c r="D36" s="92"/>
      <c r="E36" s="92"/>
      <c r="F36" s="92"/>
      <c r="G36" s="92"/>
      <c r="H36" s="92"/>
      <c r="I36" s="22">
        <f>SUM(B36:H36)</f>
        <v>0</v>
      </c>
      <c r="J36" s="90" t="str">
        <f>IF(I36&lt;100,"100回未満",IF(I36&lt;150,"100回以上","150回以上"))</f>
        <v>100回未満</v>
      </c>
      <c r="K36" s="142"/>
      <c r="L36" s="142"/>
      <c r="M36" s="142"/>
      <c r="N36" s="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</row>
    <row r="37" spans="1:14" ht="27" customHeight="1" x14ac:dyDescent="0.4">
      <c r="A37" s="115" t="s">
        <v>50</v>
      </c>
      <c r="B37" s="116"/>
      <c r="C37" s="116"/>
      <c r="D37" s="116"/>
      <c r="E37" s="116"/>
      <c r="F37" s="116"/>
      <c r="G37" s="116"/>
      <c r="H37" s="116"/>
      <c r="I37" s="23">
        <f>SUM(B37:H37)</f>
        <v>0</v>
      </c>
      <c r="J37" s="23"/>
      <c r="K37" s="142"/>
      <c r="L37" s="142"/>
      <c r="M37" s="142"/>
      <c r="N37" s="7"/>
    </row>
    <row r="38" spans="1:14" ht="27" customHeight="1" x14ac:dyDescent="0.4">
      <c r="A38" s="115" t="s">
        <v>51</v>
      </c>
      <c r="B38" s="116"/>
      <c r="C38" s="116"/>
      <c r="D38" s="116"/>
      <c r="E38" s="116"/>
      <c r="F38" s="116"/>
      <c r="G38" s="116"/>
      <c r="H38" s="116"/>
      <c r="I38" s="23">
        <f>SUM(B38:H38)</f>
        <v>0</v>
      </c>
      <c r="J38" s="23"/>
      <c r="K38" s="142"/>
      <c r="L38" s="142"/>
      <c r="M38" s="142"/>
      <c r="N38" s="7"/>
    </row>
    <row r="39" spans="1:14" ht="27" customHeight="1" x14ac:dyDescent="0.4">
      <c r="A39" s="119"/>
      <c r="B39" s="20">
        <f>H35+1</f>
        <v>44591</v>
      </c>
      <c r="C39" s="20">
        <f>B39+1</f>
        <v>44592</v>
      </c>
      <c r="D39" s="20">
        <f t="shared" si="0"/>
        <v>44593</v>
      </c>
      <c r="E39" s="20">
        <f t="shared" si="0"/>
        <v>44594</v>
      </c>
      <c r="F39" s="20">
        <f t="shared" si="0"/>
        <v>44595</v>
      </c>
      <c r="G39" s="20">
        <f t="shared" si="0"/>
        <v>44596</v>
      </c>
      <c r="H39" s="20">
        <f>G39+1</f>
        <v>44597</v>
      </c>
      <c r="I39" s="120"/>
      <c r="J39" s="23"/>
      <c r="K39" s="142"/>
      <c r="L39" s="142"/>
      <c r="M39" s="142"/>
      <c r="N39" s="7"/>
    </row>
    <row r="40" spans="1:14" ht="27" customHeight="1" x14ac:dyDescent="0.4">
      <c r="A40" s="43" t="s">
        <v>49</v>
      </c>
      <c r="B40" s="92"/>
      <c r="C40" s="92"/>
      <c r="D40" s="92"/>
      <c r="E40" s="92"/>
      <c r="F40" s="92"/>
      <c r="G40" s="92"/>
      <c r="H40" s="92"/>
      <c r="I40" s="22">
        <f>SUM(B40:H40)</f>
        <v>0</v>
      </c>
      <c r="J40" s="90" t="str">
        <f>IF(I40&lt;100,"100回未満",IF(I40&lt;150,"100回以上","150回以上"))</f>
        <v>100回未満</v>
      </c>
      <c r="K40" s="142"/>
      <c r="L40" s="142"/>
      <c r="M40" s="142"/>
      <c r="N40" s="7" t="str">
        <f>IF(I40&lt;100,IF(OR(J40="100回以上",J40="150回以上"),"エラー。接種回数と回数区分が一致しません",""),IF(I40&lt;150,IF(OR(J40="100回未満",J40="150回以上"),"エラー。接種回数と回数区分が一致しません",""),IF(J40="100回未満","エラー。接種回数と回数区分が一致しません","")))</f>
        <v/>
      </c>
    </row>
    <row r="41" spans="1:14" ht="27" customHeight="1" x14ac:dyDescent="0.4">
      <c r="A41" s="115" t="s">
        <v>50</v>
      </c>
      <c r="B41" s="116"/>
      <c r="C41" s="116"/>
      <c r="D41" s="116"/>
      <c r="E41" s="116"/>
      <c r="F41" s="116"/>
      <c r="G41" s="116"/>
      <c r="H41" s="116"/>
      <c r="I41" s="23">
        <f>SUM(B41:H41)</f>
        <v>0</v>
      </c>
      <c r="J41" s="23"/>
      <c r="K41" s="142"/>
      <c r="L41" s="142"/>
      <c r="M41" s="142"/>
      <c r="N41" s="7"/>
    </row>
    <row r="42" spans="1:14" ht="27" customHeight="1" x14ac:dyDescent="0.4">
      <c r="A42" s="115" t="s">
        <v>51</v>
      </c>
      <c r="B42" s="116"/>
      <c r="C42" s="116"/>
      <c r="D42" s="116"/>
      <c r="E42" s="116"/>
      <c r="F42" s="116"/>
      <c r="G42" s="116"/>
      <c r="H42" s="116"/>
      <c r="I42" s="23">
        <f>SUM(B42:H42)</f>
        <v>0</v>
      </c>
      <c r="J42" s="23"/>
      <c r="K42" s="142"/>
      <c r="L42" s="142"/>
      <c r="M42" s="142"/>
      <c r="N42" s="7"/>
    </row>
    <row r="43" spans="1:14" ht="27" customHeight="1" x14ac:dyDescent="0.4">
      <c r="A43" s="19"/>
      <c r="B43" s="19"/>
      <c r="C43" s="19"/>
      <c r="J43" s="19"/>
      <c r="K43" s="19"/>
      <c r="L43" s="19"/>
      <c r="M43" s="7"/>
    </row>
    <row r="44" spans="1:14" ht="27" customHeight="1" x14ac:dyDescent="0.4">
      <c r="A44" s="19"/>
      <c r="B44" s="19"/>
      <c r="D44" s="176" t="s">
        <v>97</v>
      </c>
      <c r="E44" s="176"/>
      <c r="F44" s="176"/>
      <c r="G44" s="176"/>
      <c r="H44" s="176"/>
      <c r="I44" s="22">
        <f>SUM(I8,I12,I16,I20,I24,I28,I32,I36,I40)</f>
        <v>0</v>
      </c>
      <c r="J44" s="150" t="s">
        <v>46</v>
      </c>
      <c r="K44" s="150"/>
      <c r="L44" s="117"/>
      <c r="M44" s="7"/>
    </row>
    <row r="45" spans="1:14" s="39" customFormat="1" ht="27" customHeight="1" x14ac:dyDescent="0.4">
      <c r="A45" s="19"/>
      <c r="B45" s="19"/>
      <c r="D45" s="177" t="s">
        <v>98</v>
      </c>
      <c r="E45" s="177"/>
      <c r="F45" s="177"/>
      <c r="G45" s="177"/>
      <c r="H45" s="177"/>
      <c r="I45" s="23"/>
      <c r="J45" s="150" t="s">
        <v>46</v>
      </c>
      <c r="K45" s="150"/>
      <c r="L45" s="117"/>
      <c r="M45" s="7"/>
    </row>
    <row r="46" spans="1:14" s="39" customFormat="1" ht="27" customHeight="1" x14ac:dyDescent="0.4">
      <c r="A46" s="19"/>
      <c r="B46" s="19"/>
      <c r="D46" s="177" t="s">
        <v>99</v>
      </c>
      <c r="E46" s="177"/>
      <c r="F46" s="177"/>
      <c r="G46" s="177"/>
      <c r="H46" s="177"/>
      <c r="I46" s="23"/>
      <c r="J46" s="150" t="s">
        <v>46</v>
      </c>
      <c r="K46" s="150"/>
      <c r="L46" s="117"/>
      <c r="M46" s="7"/>
    </row>
    <row r="47" spans="1:14" s="39" customFormat="1" ht="27" customHeight="1" x14ac:dyDescent="0.4">
      <c r="A47" s="19"/>
      <c r="B47" s="19"/>
      <c r="F47" s="28"/>
      <c r="G47" s="28"/>
      <c r="H47" s="28"/>
      <c r="I47" s="27"/>
      <c r="J47" s="19"/>
      <c r="K47" s="19"/>
      <c r="L47" s="19"/>
      <c r="M47" s="7"/>
    </row>
    <row r="48" spans="1:14" s="39" customFormat="1" ht="23.25" customHeight="1" x14ac:dyDescent="0.4">
      <c r="A48" s="151" t="s">
        <v>89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5" s="39" customFormat="1" ht="23.25" customHeight="1" x14ac:dyDescent="0.4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5" s="39" customFormat="1" ht="23.25" customHeight="1" x14ac:dyDescent="0.4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5" s="39" customFormat="1" ht="23.25" customHeight="1" x14ac:dyDescent="0.4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5" ht="23.25" customHeight="1" x14ac:dyDescent="0.4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72"/>
      <c r="O52" s="72"/>
    </row>
    <row r="53" spans="1:15" ht="42" customHeight="1" x14ac:dyDescent="0.4">
      <c r="A53" s="15"/>
      <c r="B53" s="80" t="s">
        <v>14</v>
      </c>
      <c r="H53" s="59"/>
      <c r="I53" s="66"/>
    </row>
    <row r="54" spans="1:15" ht="48" customHeight="1" x14ac:dyDescent="0.4">
      <c r="A54" s="15"/>
      <c r="B54" s="136" t="s">
        <v>87</v>
      </c>
      <c r="C54" s="136"/>
      <c r="D54" s="136"/>
      <c r="E54" s="136">
        <f>B1</f>
        <v>0</v>
      </c>
      <c r="F54" s="136"/>
      <c r="G54" s="136"/>
      <c r="H54" s="136"/>
      <c r="I54" s="136"/>
      <c r="J54" s="136"/>
      <c r="K54" s="136"/>
      <c r="L54" s="136"/>
      <c r="M54" s="136"/>
    </row>
    <row r="55" spans="1:15" ht="54.75" customHeight="1" x14ac:dyDescent="0.4">
      <c r="A55" s="15"/>
      <c r="B55" s="137" t="s">
        <v>84</v>
      </c>
      <c r="C55" s="137"/>
      <c r="D55" s="137"/>
      <c r="E55" s="138" t="s">
        <v>85</v>
      </c>
      <c r="F55" s="138"/>
      <c r="G55" s="141"/>
      <c r="H55" s="141"/>
      <c r="I55" s="141"/>
      <c r="J55" s="141"/>
      <c r="K55" s="141"/>
      <c r="L55" s="141"/>
      <c r="M55" s="141"/>
    </row>
    <row r="56" spans="1:15" ht="68.25" customHeight="1" x14ac:dyDescent="0.4">
      <c r="A56" s="15"/>
      <c r="E56" s="139" t="s">
        <v>86</v>
      </c>
      <c r="F56" s="139"/>
      <c r="G56" s="140"/>
      <c r="H56" s="140"/>
      <c r="I56" s="140"/>
      <c r="J56" s="140"/>
      <c r="K56" s="140"/>
      <c r="L56" s="140"/>
      <c r="M56" s="109" t="s">
        <v>88</v>
      </c>
    </row>
    <row r="57" spans="1:15" ht="42" customHeight="1" x14ac:dyDescent="0.4">
      <c r="A57" s="79" t="s">
        <v>56</v>
      </c>
      <c r="B57" s="44"/>
      <c r="C57" s="44"/>
      <c r="D57" s="44"/>
      <c r="E57" s="44"/>
      <c r="F57" s="44"/>
      <c r="G57" s="44"/>
      <c r="H57" s="44"/>
      <c r="I57" s="65"/>
      <c r="J57" s="65"/>
      <c r="K57" s="129" t="s">
        <v>77</v>
      </c>
      <c r="L57" s="130"/>
      <c r="M57" s="130"/>
    </row>
    <row r="58" spans="1:15" ht="35.25" x14ac:dyDescent="0.4">
      <c r="A58" s="81" t="s">
        <v>57</v>
      </c>
      <c r="B58" s="45"/>
      <c r="C58" s="45"/>
      <c r="D58" s="45"/>
      <c r="E58" s="45"/>
      <c r="F58" s="45"/>
      <c r="G58" s="45"/>
      <c r="H58" s="45"/>
      <c r="I58" s="65"/>
      <c r="J58" s="44"/>
      <c r="K58" s="45"/>
      <c r="L58" s="45"/>
      <c r="M58" s="45"/>
    </row>
    <row r="59" spans="1:15" ht="31.5" customHeight="1" x14ac:dyDescent="0.4">
      <c r="A59" s="45"/>
      <c r="B59" s="45"/>
      <c r="C59" s="45"/>
      <c r="D59" s="45"/>
      <c r="E59" s="45"/>
      <c r="F59" s="156" t="s">
        <v>58</v>
      </c>
      <c r="G59" s="156"/>
      <c r="H59" s="85" t="s">
        <v>59</v>
      </c>
      <c r="I59" s="158"/>
      <c r="J59" s="158"/>
      <c r="K59" s="158"/>
      <c r="L59" s="158"/>
      <c r="M59" s="158"/>
    </row>
    <row r="60" spans="1:15" ht="35.25" x14ac:dyDescent="0.4">
      <c r="A60" s="45"/>
      <c r="B60" s="45"/>
      <c r="C60" s="45"/>
      <c r="D60" s="45"/>
      <c r="E60" s="45"/>
      <c r="F60" s="157"/>
      <c r="G60" s="157"/>
      <c r="H60" s="82" t="s">
        <v>80</v>
      </c>
      <c r="I60" s="159">
        <f>B1</f>
        <v>0</v>
      </c>
      <c r="J60" s="159"/>
      <c r="K60" s="159"/>
      <c r="L60" s="159"/>
      <c r="M60" s="159"/>
      <c r="N60" s="1"/>
    </row>
    <row r="61" spans="1:15" ht="36.75" customHeight="1" x14ac:dyDescent="0.4">
      <c r="A61" s="45"/>
      <c r="B61" s="45"/>
      <c r="C61" s="45"/>
      <c r="D61" s="45"/>
      <c r="E61" s="45"/>
      <c r="F61" s="154" t="s">
        <v>69</v>
      </c>
      <c r="G61" s="154"/>
      <c r="H61" s="83" t="s">
        <v>59</v>
      </c>
      <c r="I61" s="160"/>
      <c r="J61" s="160"/>
      <c r="K61" s="160"/>
      <c r="L61" s="160"/>
      <c r="M61" s="160"/>
      <c r="N61" s="1"/>
    </row>
    <row r="62" spans="1:15" ht="54" customHeight="1" x14ac:dyDescent="0.4">
      <c r="A62" s="45"/>
      <c r="B62" s="45"/>
      <c r="C62" s="45"/>
      <c r="D62" s="45"/>
      <c r="E62" s="45"/>
      <c r="F62" s="155"/>
      <c r="G62" s="155"/>
      <c r="H62" s="153" t="s">
        <v>79</v>
      </c>
      <c r="I62" s="153"/>
      <c r="J62" s="97"/>
      <c r="K62" s="97"/>
      <c r="L62" s="96"/>
      <c r="M62" s="111" t="s">
        <v>93</v>
      </c>
      <c r="N62" s="1"/>
    </row>
    <row r="63" spans="1:15" ht="35.25" x14ac:dyDescent="0.4">
      <c r="A63" s="45"/>
      <c r="B63" s="45"/>
      <c r="C63" s="45"/>
      <c r="D63" s="45"/>
      <c r="E63" s="45"/>
      <c r="F63" s="95" t="s">
        <v>74</v>
      </c>
      <c r="G63" s="98"/>
      <c r="H63" s="98"/>
      <c r="I63" s="99"/>
      <c r="J63" s="99"/>
      <c r="K63" s="99"/>
      <c r="L63" s="96"/>
      <c r="M63" s="96"/>
    </row>
    <row r="64" spans="1:15" ht="24.75" customHeight="1" x14ac:dyDescent="0.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5" ht="62.25" customHeight="1" x14ac:dyDescent="0.4">
      <c r="A65" s="188" t="s">
        <v>60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9"/>
    </row>
    <row r="66" spans="1:15" ht="24" x14ac:dyDescent="0.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5" ht="24" x14ac:dyDescent="0.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5" ht="28.5" customHeight="1" x14ac:dyDescent="0.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5" ht="75" customHeight="1" x14ac:dyDescent="0.4">
      <c r="A69" s="143" t="s">
        <v>101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6"/>
    </row>
    <row r="70" spans="1:15" x14ac:dyDescent="0.4">
      <c r="B70" s="5"/>
      <c r="C70" s="5"/>
      <c r="D70" s="5"/>
      <c r="E70" s="5"/>
      <c r="F70" s="5"/>
      <c r="G70" s="5"/>
      <c r="H70" s="5"/>
    </row>
    <row r="71" spans="1:15" x14ac:dyDescent="0.4">
      <c r="B71" s="2"/>
      <c r="C71" s="1"/>
      <c r="D71" s="1"/>
      <c r="E71" s="3"/>
      <c r="F71" s="3"/>
      <c r="G71" s="4"/>
      <c r="H71" s="4"/>
    </row>
    <row r="72" spans="1:15" ht="45.75" x14ac:dyDescent="0.9">
      <c r="B72" s="84" t="s">
        <v>62</v>
      </c>
      <c r="C72" s="85"/>
      <c r="D72" s="11"/>
      <c r="E72" s="11"/>
      <c r="F72" s="145">
        <f>SUM(E92,I92,M92)</f>
        <v>0</v>
      </c>
      <c r="G72" s="145"/>
      <c r="H72" s="145"/>
      <c r="I72" s="11"/>
      <c r="J72" s="11"/>
      <c r="K72" s="7"/>
      <c r="L72" s="7"/>
    </row>
    <row r="74" spans="1:15" ht="35.25" customHeight="1" x14ac:dyDescent="0.4"/>
    <row r="75" spans="1:15" ht="25.5" x14ac:dyDescent="0.4">
      <c r="A75" s="79" t="s">
        <v>12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5" ht="26.25" customHeight="1" x14ac:dyDescent="0.4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5" ht="25.5" x14ac:dyDescent="0.4">
      <c r="A77" s="79" t="s">
        <v>102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5" ht="25.5" x14ac:dyDescent="0.4">
      <c r="A78" s="79" t="s">
        <v>13</v>
      </c>
      <c r="B78" s="79"/>
      <c r="C78" s="79"/>
      <c r="D78" s="79"/>
      <c r="E78" s="79"/>
      <c r="F78" s="89">
        <f>COUNTIF(J7:J42,"150回以上")</f>
        <v>0</v>
      </c>
      <c r="G78" s="79" t="s">
        <v>94</v>
      </c>
      <c r="H78" s="77"/>
      <c r="I78" s="79"/>
      <c r="J78" s="79"/>
      <c r="K78" s="79"/>
      <c r="L78" s="79"/>
      <c r="M78" s="79"/>
    </row>
    <row r="79" spans="1:15" ht="25.5" x14ac:dyDescent="0.4">
      <c r="A79" s="79" t="s">
        <v>15</v>
      </c>
      <c r="B79" s="79"/>
      <c r="C79" s="79"/>
      <c r="D79" s="79"/>
      <c r="E79" s="79"/>
      <c r="F79" s="89">
        <f>COUNTIF(J7:J42,"100回以上")</f>
        <v>0</v>
      </c>
      <c r="G79" s="79" t="s">
        <v>95</v>
      </c>
      <c r="H79" s="77"/>
      <c r="I79" s="79"/>
      <c r="J79" s="79"/>
      <c r="K79" s="79"/>
      <c r="L79" s="79"/>
      <c r="M79" s="79"/>
    </row>
    <row r="80" spans="1:15" ht="41.25" customHeight="1" x14ac:dyDescent="0.4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O80" s="12"/>
    </row>
    <row r="81" spans="1:15" ht="30.75" customHeight="1" x14ac:dyDescent="0.4">
      <c r="A81" s="112"/>
      <c r="B81" s="148" t="s">
        <v>9</v>
      </c>
      <c r="C81" s="148"/>
      <c r="D81" s="148"/>
      <c r="E81" s="146" t="s">
        <v>44</v>
      </c>
      <c r="F81" s="147"/>
      <c r="G81" s="147"/>
      <c r="H81" s="147"/>
      <c r="I81" s="146" t="s">
        <v>43</v>
      </c>
      <c r="J81" s="147"/>
      <c r="K81" s="147"/>
      <c r="L81" s="148" t="s">
        <v>10</v>
      </c>
      <c r="M81" s="149"/>
      <c r="O81" s="13"/>
    </row>
    <row r="82" spans="1:15" ht="18.75" customHeight="1" x14ac:dyDescent="0.4">
      <c r="A82" s="112"/>
      <c r="B82" s="168" t="s">
        <v>42</v>
      </c>
      <c r="C82" s="178"/>
      <c r="D82" s="178"/>
      <c r="E82" s="168" t="s">
        <v>53</v>
      </c>
      <c r="F82" s="169"/>
      <c r="G82" s="169"/>
      <c r="H82" s="169"/>
      <c r="I82" s="168" t="s">
        <v>54</v>
      </c>
      <c r="J82" s="169"/>
      <c r="K82" s="169"/>
      <c r="L82" s="185" t="s">
        <v>45</v>
      </c>
      <c r="M82" s="169"/>
      <c r="O82" s="13"/>
    </row>
    <row r="83" spans="1:15" ht="35.25" x14ac:dyDescent="0.4">
      <c r="A83" s="46" t="s">
        <v>103</v>
      </c>
      <c r="B83" s="46"/>
      <c r="C83" s="170">
        <f>I8</f>
        <v>0</v>
      </c>
      <c r="D83" s="170"/>
      <c r="E83" s="171">
        <f>IF(AND($F$78&gt;=4,J8="150回以上"),C83*3000,0)</f>
        <v>0</v>
      </c>
      <c r="F83" s="171"/>
      <c r="G83" s="171"/>
      <c r="H83" s="171"/>
      <c r="I83" s="171">
        <f>IF(AND($F$79&gt;=4,J8="100回以上"),C83*2000,0)</f>
        <v>0</v>
      </c>
      <c r="J83" s="171"/>
      <c r="K83" s="171"/>
      <c r="L83" s="62">
        <f>IF(AND(E83=0,I83=0),COUNTIF(B8:H8,"&gt;=50"),0)</f>
        <v>0</v>
      </c>
      <c r="M83" s="73">
        <f t="shared" ref="M83:M91" si="1">L83*100000</f>
        <v>0</v>
      </c>
      <c r="O83" s="13"/>
    </row>
    <row r="84" spans="1:15" ht="35.25" x14ac:dyDescent="0.4">
      <c r="A84" s="46" t="s">
        <v>104</v>
      </c>
      <c r="B84" s="46"/>
      <c r="C84" s="170">
        <f>I12</f>
        <v>0</v>
      </c>
      <c r="D84" s="170"/>
      <c r="E84" s="171">
        <f>IF(AND($F$78&gt;=4,J12="150回以上"),C84*3000,0)</f>
        <v>0</v>
      </c>
      <c r="F84" s="171"/>
      <c r="G84" s="171"/>
      <c r="H84" s="171"/>
      <c r="I84" s="171">
        <f>IF(AND($F$79&gt;=4,J12="100回以上"),C84*2000,0)</f>
        <v>0</v>
      </c>
      <c r="J84" s="171"/>
      <c r="K84" s="171"/>
      <c r="L84" s="62">
        <f>IF(AND(E84=0,I84=0),COUNTIF(B12:H12,"&gt;=50"),0)</f>
        <v>0</v>
      </c>
      <c r="M84" s="73">
        <f t="shared" si="1"/>
        <v>0</v>
      </c>
      <c r="O84" s="13"/>
    </row>
    <row r="85" spans="1:15" ht="35.25" x14ac:dyDescent="0.4">
      <c r="A85" s="46" t="s">
        <v>105</v>
      </c>
      <c r="B85" s="46"/>
      <c r="C85" s="170">
        <f>I16</f>
        <v>0</v>
      </c>
      <c r="D85" s="170"/>
      <c r="E85" s="171">
        <f>IF(AND($F$78&gt;=4,J16="150回以上"),C85*3000,0)</f>
        <v>0</v>
      </c>
      <c r="F85" s="171"/>
      <c r="G85" s="171"/>
      <c r="H85" s="171"/>
      <c r="I85" s="171">
        <f>IF(AND($F$79&gt;=4,J16="100回以上"),C85*2000,0)</f>
        <v>0</v>
      </c>
      <c r="J85" s="171"/>
      <c r="K85" s="171"/>
      <c r="L85" s="62">
        <f>IF(AND(E85=0,I85=0),COUNTIF(B16:H16,"&gt;=50"),0)</f>
        <v>0</v>
      </c>
      <c r="M85" s="73">
        <f t="shared" si="1"/>
        <v>0</v>
      </c>
      <c r="O85" s="13"/>
    </row>
    <row r="86" spans="1:15" ht="35.25" x14ac:dyDescent="0.4">
      <c r="A86" s="46" t="s">
        <v>106</v>
      </c>
      <c r="B86" s="46"/>
      <c r="C86" s="170">
        <f>I20</f>
        <v>0</v>
      </c>
      <c r="D86" s="170"/>
      <c r="E86" s="171">
        <f>IF(AND($F$78&gt;=4,J20="150回以上"),C86*3000,0)</f>
        <v>0</v>
      </c>
      <c r="F86" s="171"/>
      <c r="G86" s="171"/>
      <c r="H86" s="171"/>
      <c r="I86" s="171">
        <f>IF(AND($F$79&gt;=4,J20="100回以上"),C86*2000,0)</f>
        <v>0</v>
      </c>
      <c r="J86" s="171"/>
      <c r="K86" s="171"/>
      <c r="L86" s="62">
        <f>IF(AND(E86=0,I86=0),COUNTIF(B20:H20,"&gt;=50"),0)</f>
        <v>0</v>
      </c>
      <c r="M86" s="73">
        <f t="shared" si="1"/>
        <v>0</v>
      </c>
      <c r="O86" s="13"/>
    </row>
    <row r="87" spans="1:15" ht="35.25" x14ac:dyDescent="0.4">
      <c r="A87" s="46" t="s">
        <v>107</v>
      </c>
      <c r="B87" s="46"/>
      <c r="C87" s="170">
        <f>I24</f>
        <v>0</v>
      </c>
      <c r="D87" s="170"/>
      <c r="E87" s="171">
        <f>IF(AND($F$78&gt;=4,J24="150回以上"),C87*3000,0)</f>
        <v>0</v>
      </c>
      <c r="F87" s="171"/>
      <c r="G87" s="171"/>
      <c r="H87" s="171"/>
      <c r="I87" s="171">
        <f>IF(AND($F$79&gt;=4,J24="100回以上"),C87*2000,0)</f>
        <v>0</v>
      </c>
      <c r="J87" s="171"/>
      <c r="K87" s="171"/>
      <c r="L87" s="62">
        <f>IF(AND(E87=0,I87=0),COUNTIF(B24:H24,"&gt;=50"),0)</f>
        <v>0</v>
      </c>
      <c r="M87" s="73">
        <f t="shared" si="1"/>
        <v>0</v>
      </c>
      <c r="O87" s="13"/>
    </row>
    <row r="88" spans="1:15" ht="35.25" x14ac:dyDescent="0.4">
      <c r="A88" s="46" t="s">
        <v>108</v>
      </c>
      <c r="B88" s="46"/>
      <c r="C88" s="170">
        <f>I28</f>
        <v>0</v>
      </c>
      <c r="D88" s="170"/>
      <c r="E88" s="171">
        <f>IF(AND($F$78&gt;=4,J28="150回以上"),C88*3000,0)</f>
        <v>0</v>
      </c>
      <c r="F88" s="171"/>
      <c r="G88" s="171"/>
      <c r="H88" s="171"/>
      <c r="I88" s="171">
        <f>IF(AND($F$79&gt;=4,J28="100回以上"),C88*2000,0)</f>
        <v>0</v>
      </c>
      <c r="J88" s="171"/>
      <c r="K88" s="171"/>
      <c r="L88" s="62">
        <f>IF(AND(E88=0,I88=0),COUNTIF(B28:H28,"&gt;=50"),0)</f>
        <v>0</v>
      </c>
      <c r="M88" s="73">
        <f t="shared" si="1"/>
        <v>0</v>
      </c>
      <c r="O88" s="13"/>
    </row>
    <row r="89" spans="1:15" ht="35.25" x14ac:dyDescent="0.4">
      <c r="A89" s="46" t="s">
        <v>109</v>
      </c>
      <c r="B89" s="46"/>
      <c r="C89" s="170">
        <f>I32</f>
        <v>0</v>
      </c>
      <c r="D89" s="170"/>
      <c r="E89" s="171">
        <f>IF(AND($F$78&gt;=4,J32="150回以上"),C89*3000,0)</f>
        <v>0</v>
      </c>
      <c r="F89" s="171"/>
      <c r="G89" s="171"/>
      <c r="H89" s="171"/>
      <c r="I89" s="171">
        <f>IF(AND($F$79&gt;=4,J32="100回以上"),C89*2000,0)</f>
        <v>0</v>
      </c>
      <c r="J89" s="171"/>
      <c r="K89" s="171"/>
      <c r="L89" s="62">
        <f>IF(AND(E89=0,I89=0),COUNTIF(B32:H32,"&gt;=50"),0)</f>
        <v>0</v>
      </c>
      <c r="M89" s="73">
        <f t="shared" si="1"/>
        <v>0</v>
      </c>
      <c r="O89" s="13"/>
    </row>
    <row r="90" spans="1:15" ht="35.25" x14ac:dyDescent="0.4">
      <c r="A90" s="46" t="s">
        <v>110</v>
      </c>
      <c r="B90" s="46"/>
      <c r="C90" s="170">
        <f>I36</f>
        <v>0</v>
      </c>
      <c r="D90" s="170"/>
      <c r="E90" s="171">
        <f>IF(AND($F$78&gt;=4,J36="150回以上"),C90*3000,0)</f>
        <v>0</v>
      </c>
      <c r="F90" s="171"/>
      <c r="G90" s="171"/>
      <c r="H90" s="171"/>
      <c r="I90" s="171">
        <f>IF(AND($F$79&gt;=4,J36="100回以上"),C90*2000,0)</f>
        <v>0</v>
      </c>
      <c r="J90" s="171"/>
      <c r="K90" s="171"/>
      <c r="L90" s="62">
        <f>IF(AND(E90=0,I90=0),COUNTIF(B36:H36,"&gt;=50"),0)</f>
        <v>0</v>
      </c>
      <c r="M90" s="73">
        <f t="shared" si="1"/>
        <v>0</v>
      </c>
      <c r="O90" s="13"/>
    </row>
    <row r="91" spans="1:15" ht="36" thickBot="1" x14ac:dyDescent="0.45">
      <c r="A91" s="51" t="s">
        <v>111</v>
      </c>
      <c r="B91" s="51"/>
      <c r="C91" s="167">
        <f>I40</f>
        <v>0</v>
      </c>
      <c r="D91" s="167"/>
      <c r="E91" s="183">
        <f>IF(AND($F$78&gt;=4,J40="150回以上"),C91*3000,0)</f>
        <v>0</v>
      </c>
      <c r="F91" s="183"/>
      <c r="G91" s="183"/>
      <c r="H91" s="183"/>
      <c r="I91" s="183">
        <f>IF(AND($F$79&gt;=4,J40="100回以上"),C91*2000,0)</f>
        <v>0</v>
      </c>
      <c r="J91" s="183"/>
      <c r="K91" s="183"/>
      <c r="L91" s="63">
        <f>IF(AND(E91=0,I91=0),COUNTIF(B40:H40,"&gt;=50"),0)</f>
        <v>0</v>
      </c>
      <c r="M91" s="74">
        <f t="shared" si="1"/>
        <v>0</v>
      </c>
    </row>
    <row r="92" spans="1:15" ht="36" thickTop="1" x14ac:dyDescent="0.4">
      <c r="A92" s="54" t="s">
        <v>35</v>
      </c>
      <c r="B92" s="54"/>
      <c r="C92" s="186">
        <f>SUM(C83:D91)</f>
        <v>0</v>
      </c>
      <c r="D92" s="186"/>
      <c r="E92" s="187">
        <f>SUM(E83:H91)</f>
        <v>0</v>
      </c>
      <c r="F92" s="187"/>
      <c r="G92" s="187"/>
      <c r="H92" s="187"/>
      <c r="I92" s="187">
        <f>SUM(I83:K91)</f>
        <v>0</v>
      </c>
      <c r="J92" s="187"/>
      <c r="K92" s="187"/>
      <c r="L92" s="64">
        <f>SUM(L83:L91)</f>
        <v>0</v>
      </c>
      <c r="M92" s="75">
        <f>SUM(M83:M91)</f>
        <v>0</v>
      </c>
    </row>
    <row r="93" spans="1:15" ht="117.75" customHeight="1" x14ac:dyDescent="0.4">
      <c r="A93" s="45"/>
      <c r="B93" s="45"/>
      <c r="C93" s="174"/>
      <c r="D93" s="174"/>
      <c r="E93" s="45"/>
      <c r="F93" s="45"/>
      <c r="G93" s="45"/>
      <c r="H93" s="45"/>
      <c r="I93" s="45"/>
      <c r="J93" s="45"/>
      <c r="K93" s="45"/>
      <c r="L93" s="45"/>
      <c r="M93" s="45"/>
    </row>
    <row r="94" spans="1:15" ht="30" x14ac:dyDescent="0.4">
      <c r="A94" s="113" t="s">
        <v>22</v>
      </c>
      <c r="B94" s="164"/>
      <c r="C94" s="165"/>
      <c r="D94" s="165"/>
      <c r="E94" s="165"/>
      <c r="F94" s="165"/>
      <c r="G94" s="166"/>
      <c r="H94" s="172" t="s">
        <v>23</v>
      </c>
      <c r="I94" s="172"/>
      <c r="J94" s="172"/>
      <c r="K94" s="173"/>
      <c r="L94" s="173"/>
      <c r="M94" s="173"/>
      <c r="N94" s="33"/>
    </row>
    <row r="95" spans="1:15" ht="30" x14ac:dyDescent="0.4">
      <c r="A95" s="113" t="s">
        <v>24</v>
      </c>
      <c r="B95" s="164"/>
      <c r="C95" s="165"/>
      <c r="D95" s="165"/>
      <c r="E95" s="165"/>
      <c r="F95" s="165"/>
      <c r="G95" s="166"/>
      <c r="H95" s="172" t="s">
        <v>25</v>
      </c>
      <c r="I95" s="172"/>
      <c r="J95" s="172"/>
      <c r="K95" s="173"/>
      <c r="L95" s="173"/>
      <c r="M95" s="173"/>
      <c r="N95" s="32"/>
    </row>
    <row r="96" spans="1:15" ht="30" customHeight="1" x14ac:dyDescent="0.4">
      <c r="A96" s="113" t="s">
        <v>26</v>
      </c>
      <c r="B96" s="164"/>
      <c r="C96" s="165"/>
      <c r="D96" s="165"/>
      <c r="E96" s="165"/>
      <c r="F96" s="165"/>
      <c r="G96" s="166"/>
      <c r="H96" s="172" t="s">
        <v>27</v>
      </c>
      <c r="I96" s="172"/>
      <c r="J96" s="172"/>
      <c r="K96" s="173"/>
      <c r="L96" s="173"/>
      <c r="M96" s="173"/>
      <c r="N96" s="32"/>
    </row>
    <row r="97" spans="1:14" ht="30" customHeight="1" x14ac:dyDescent="0.4">
      <c r="A97" s="113" t="s">
        <v>29</v>
      </c>
      <c r="B97" s="161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3"/>
      <c r="N97" s="31"/>
    </row>
    <row r="98" spans="1:14" ht="30" customHeight="1" x14ac:dyDescent="0.4">
      <c r="A98" s="113" t="s">
        <v>28</v>
      </c>
      <c r="B98" s="161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3"/>
      <c r="N98" s="34"/>
    </row>
    <row r="99" spans="1:14" ht="51.75" customHeight="1" x14ac:dyDescent="0.4">
      <c r="A99" s="181" t="s">
        <v>63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</row>
    <row r="100" spans="1:14" s="37" customFormat="1" ht="30" x14ac:dyDescent="0.4">
      <c r="A100" s="14"/>
      <c r="B100" s="14"/>
      <c r="C100" s="179"/>
      <c r="D100" s="180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4" x14ac:dyDescent="0.4">
      <c r="C101" s="175"/>
      <c r="D101" s="175"/>
    </row>
    <row r="102" spans="1:14" ht="18.75" customHeight="1" x14ac:dyDescent="0.4">
      <c r="C102" s="175"/>
      <c r="D102" s="175"/>
    </row>
    <row r="103" spans="1:14" ht="18.75" customHeight="1" x14ac:dyDescent="0.4">
      <c r="C103" s="175"/>
      <c r="D103" s="175"/>
    </row>
    <row r="104" spans="1:14" x14ac:dyDescent="0.4">
      <c r="C104" s="175"/>
      <c r="D104" s="175"/>
    </row>
    <row r="105" spans="1:14" x14ac:dyDescent="0.4">
      <c r="C105" s="175"/>
      <c r="D105" s="175"/>
    </row>
    <row r="106" spans="1:14" x14ac:dyDescent="0.4">
      <c r="C106" s="175"/>
      <c r="D106" s="175"/>
    </row>
    <row r="107" spans="1:14" x14ac:dyDescent="0.4">
      <c r="C107" s="175"/>
      <c r="D107" s="175"/>
    </row>
    <row r="108" spans="1:14" x14ac:dyDescent="0.4">
      <c r="C108" s="175"/>
      <c r="D108" s="175"/>
    </row>
    <row r="109" spans="1:14" x14ac:dyDescent="0.4">
      <c r="C109" s="175"/>
      <c r="D109" s="175"/>
    </row>
    <row r="110" spans="1:14" x14ac:dyDescent="0.4">
      <c r="C110" s="175"/>
      <c r="D110" s="175"/>
    </row>
    <row r="111" spans="1:14" x14ac:dyDescent="0.4">
      <c r="C111" s="175"/>
      <c r="D111" s="175"/>
    </row>
    <row r="112" spans="1:14" x14ac:dyDescent="0.4">
      <c r="C112" s="175"/>
      <c r="D112" s="175"/>
    </row>
    <row r="113" spans="3:4" x14ac:dyDescent="0.4">
      <c r="C113" s="175"/>
      <c r="D113" s="175"/>
    </row>
    <row r="114" spans="3:4" x14ac:dyDescent="0.4">
      <c r="C114" s="175"/>
      <c r="D114" s="175"/>
    </row>
    <row r="115" spans="3:4" x14ac:dyDescent="0.4">
      <c r="C115" s="175"/>
      <c r="D115" s="175"/>
    </row>
    <row r="116" spans="3:4" x14ac:dyDescent="0.4">
      <c r="C116" s="175"/>
      <c r="D116" s="175"/>
    </row>
  </sheetData>
  <mergeCells count="133">
    <mergeCell ref="B1:I1"/>
    <mergeCell ref="L82:M82"/>
    <mergeCell ref="B94:G94"/>
    <mergeCell ref="B95:G95"/>
    <mergeCell ref="C87:D87"/>
    <mergeCell ref="E87:H87"/>
    <mergeCell ref="I87:K87"/>
    <mergeCell ref="C88:D88"/>
    <mergeCell ref="E88:H88"/>
    <mergeCell ref="I88:K88"/>
    <mergeCell ref="C85:D85"/>
    <mergeCell ref="E85:H85"/>
    <mergeCell ref="I85:K85"/>
    <mergeCell ref="C86:D86"/>
    <mergeCell ref="E86:H86"/>
    <mergeCell ref="I86:K86"/>
    <mergeCell ref="I91:K91"/>
    <mergeCell ref="C92:D92"/>
    <mergeCell ref="E92:H92"/>
    <mergeCell ref="I92:K92"/>
    <mergeCell ref="C89:D89"/>
    <mergeCell ref="E89:H89"/>
    <mergeCell ref="I89:K89"/>
    <mergeCell ref="A65:M65"/>
    <mergeCell ref="C115:D115"/>
    <mergeCell ref="C116:D116"/>
    <mergeCell ref="D44:H44"/>
    <mergeCell ref="D45:H45"/>
    <mergeCell ref="D46:H46"/>
    <mergeCell ref="B81:D81"/>
    <mergeCell ref="B82:D82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01:D101"/>
    <mergeCell ref="C102:D102"/>
    <mergeCell ref="C100:D100"/>
    <mergeCell ref="A99:M99"/>
    <mergeCell ref="E91:H91"/>
    <mergeCell ref="B97:M97"/>
    <mergeCell ref="B98:M98"/>
    <mergeCell ref="B96:G96"/>
    <mergeCell ref="C91:D91"/>
    <mergeCell ref="E82:H82"/>
    <mergeCell ref="I82:K82"/>
    <mergeCell ref="C83:D83"/>
    <mergeCell ref="E83:H83"/>
    <mergeCell ref="I83:K83"/>
    <mergeCell ref="C84:D84"/>
    <mergeCell ref="E84:H84"/>
    <mergeCell ref="I84:K84"/>
    <mergeCell ref="C90:D90"/>
    <mergeCell ref="E90:H90"/>
    <mergeCell ref="I90:K90"/>
    <mergeCell ref="H96:J96"/>
    <mergeCell ref="K96:M96"/>
    <mergeCell ref="C93:D93"/>
    <mergeCell ref="H94:J94"/>
    <mergeCell ref="K94:M94"/>
    <mergeCell ref="H95:J95"/>
    <mergeCell ref="K95:M95"/>
    <mergeCell ref="A69:M69"/>
    <mergeCell ref="K39:M39"/>
    <mergeCell ref="K40:M40"/>
    <mergeCell ref="K41:M41"/>
    <mergeCell ref="K42:M42"/>
    <mergeCell ref="F72:H72"/>
    <mergeCell ref="E81:H81"/>
    <mergeCell ref="I81:K81"/>
    <mergeCell ref="L81:M81"/>
    <mergeCell ref="J46:K46"/>
    <mergeCell ref="J45:K45"/>
    <mergeCell ref="J44:K44"/>
    <mergeCell ref="A48:M52"/>
    <mergeCell ref="H62:I62"/>
    <mergeCell ref="F61:G62"/>
    <mergeCell ref="F59:G60"/>
    <mergeCell ref="I59:M59"/>
    <mergeCell ref="I60:M60"/>
    <mergeCell ref="I61:M61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5:M25"/>
    <mergeCell ref="K26:M26"/>
    <mergeCell ref="K15:M15"/>
    <mergeCell ref="K16:M16"/>
    <mergeCell ref="K17:M17"/>
    <mergeCell ref="K18:M18"/>
    <mergeCell ref="K19:M19"/>
    <mergeCell ref="K20:M20"/>
    <mergeCell ref="K33:M33"/>
    <mergeCell ref="K1:M1"/>
    <mergeCell ref="K57:M57"/>
    <mergeCell ref="I5:I6"/>
    <mergeCell ref="J5:J6"/>
    <mergeCell ref="K5:M6"/>
    <mergeCell ref="B54:D54"/>
    <mergeCell ref="E54:M54"/>
    <mergeCell ref="B55:D55"/>
    <mergeCell ref="E55:F55"/>
    <mergeCell ref="E56:F56"/>
    <mergeCell ref="G56:L56"/>
    <mergeCell ref="G55:M55"/>
    <mergeCell ref="K11:M11"/>
    <mergeCell ref="K12:M12"/>
    <mergeCell ref="K13:M13"/>
    <mergeCell ref="K14:M14"/>
    <mergeCell ref="K7:M7"/>
    <mergeCell ref="K8:M8"/>
    <mergeCell ref="K9:M9"/>
    <mergeCell ref="K10:M10"/>
    <mergeCell ref="K21:M21"/>
    <mergeCell ref="K22:M22"/>
    <mergeCell ref="K23:M23"/>
    <mergeCell ref="K24:M24"/>
  </mergeCells>
  <phoneticPr fontId="2"/>
  <dataValidations disablePrompts="1" count="1">
    <dataValidation type="list" allowBlank="1" showInputMessage="1" sqref="J8 J12 J40 J20 J24 J28 J32 J36 J16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43" fitToHeight="0" orientation="portrait" cellComments="asDisplayed" r:id="rId1"/>
  <rowBreaks count="1" manualBreakCount="1">
    <brk id="5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tabSelected="1" view="pageBreakPreview" zoomScale="55" zoomScaleNormal="100" zoomScaleSheetLayoutView="55" workbookViewId="0">
      <pane xSplit="1" ySplit="7" topLeftCell="B110" activePane="bottomRight" state="frozen"/>
      <selection activeCell="A93" sqref="A93:M93"/>
      <selection pane="topRight" activeCell="A93" sqref="A93:M93"/>
      <selection pane="bottomLeft" activeCell="A93" sqref="A93:M93"/>
      <selection pane="bottomRight" activeCell="C108" sqref="C108:F108"/>
    </sheetView>
  </sheetViews>
  <sheetFormatPr defaultRowHeight="18.75" x14ac:dyDescent="0.4"/>
  <cols>
    <col min="1" max="1" width="33.5" style="36" customWidth="1"/>
    <col min="2" max="7" width="9.375" style="36" bestFit="1" customWidth="1"/>
    <col min="8" max="8" width="9.125" style="36" bestFit="1" customWidth="1"/>
    <col min="9" max="9" width="10.75" style="36" customWidth="1"/>
    <col min="10" max="10" width="5.875" style="36" customWidth="1"/>
    <col min="11" max="11" width="20.75" style="36" customWidth="1"/>
    <col min="12" max="12" width="20" style="36" customWidth="1"/>
    <col min="13" max="13" width="6.625" style="39" customWidth="1"/>
    <col min="14" max="14" width="17.875" style="36" customWidth="1"/>
    <col min="15" max="15" width="14.25" style="36" customWidth="1"/>
    <col min="16" max="16" width="36.625" style="36" customWidth="1"/>
    <col min="17" max="16384" width="9" style="36"/>
  </cols>
  <sheetData>
    <row r="1" spans="1:15" ht="25.5" x14ac:dyDescent="0.4">
      <c r="A1" s="86" t="s">
        <v>61</v>
      </c>
      <c r="B1" s="234"/>
      <c r="C1" s="234"/>
      <c r="D1" s="234"/>
      <c r="E1" s="234"/>
      <c r="F1" s="234"/>
      <c r="G1" s="234"/>
      <c r="H1" s="234"/>
      <c r="I1" s="234"/>
      <c r="M1" s="129" t="s">
        <v>64</v>
      </c>
      <c r="N1" s="192"/>
      <c r="O1" s="192"/>
    </row>
    <row r="2" spans="1:15" ht="77.25" customHeight="1" x14ac:dyDescent="0.4">
      <c r="A2" s="190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10" t="s">
        <v>16</v>
      </c>
    </row>
    <row r="3" spans="1:15" s="71" customFormat="1" ht="42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N3" s="17"/>
    </row>
    <row r="4" spans="1:15" s="71" customFormat="1" ht="42" customHeight="1" x14ac:dyDescent="0.4">
      <c r="A4" s="79" t="s">
        <v>52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7"/>
      <c r="N4" s="17"/>
    </row>
    <row r="5" spans="1:15" s="71" customFormat="1" ht="42" customHeigh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N5" s="17"/>
    </row>
    <row r="6" spans="1:15" ht="45.75" customHeight="1" x14ac:dyDescent="0.4">
      <c r="A6" s="19"/>
      <c r="B6" s="19"/>
      <c r="C6" s="19"/>
      <c r="D6" s="19"/>
      <c r="E6" s="19"/>
      <c r="F6" s="19"/>
      <c r="G6" s="19"/>
      <c r="H6" s="19"/>
      <c r="I6" s="195" t="s">
        <v>36</v>
      </c>
      <c r="J6" s="196"/>
      <c r="K6" s="199" t="s">
        <v>33</v>
      </c>
      <c r="L6" s="201" t="s">
        <v>8</v>
      </c>
      <c r="M6" s="202"/>
      <c r="N6" s="203"/>
      <c r="O6" s="8"/>
    </row>
    <row r="7" spans="1:15" ht="27.75" customHeight="1" x14ac:dyDescent="0.4">
      <c r="A7" s="19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197"/>
      <c r="J7" s="198"/>
      <c r="K7" s="200"/>
      <c r="L7" s="204"/>
      <c r="M7" s="205"/>
      <c r="N7" s="206"/>
      <c r="O7" s="8"/>
    </row>
    <row r="8" spans="1:15" ht="27.75" customHeight="1" x14ac:dyDescent="0.4">
      <c r="A8" s="119"/>
      <c r="B8" s="20">
        <v>44535</v>
      </c>
      <c r="C8" s="20">
        <f>B8+1</f>
        <v>44536</v>
      </c>
      <c r="D8" s="20">
        <f t="shared" ref="D8:G60" si="0">C8+1</f>
        <v>44537</v>
      </c>
      <c r="E8" s="20">
        <f t="shared" si="0"/>
        <v>44538</v>
      </c>
      <c r="F8" s="20">
        <f t="shared" si="0"/>
        <v>44539</v>
      </c>
      <c r="G8" s="20">
        <f t="shared" si="0"/>
        <v>44540</v>
      </c>
      <c r="H8" s="20">
        <f>G8+1</f>
        <v>44541</v>
      </c>
      <c r="I8" s="123"/>
      <c r="J8" s="124"/>
      <c r="K8" s="23"/>
      <c r="L8" s="211"/>
      <c r="M8" s="212"/>
      <c r="N8" s="213"/>
      <c r="O8" s="7"/>
    </row>
    <row r="9" spans="1:15" ht="27.75" customHeight="1" x14ac:dyDescent="0.4">
      <c r="A9" s="42" t="s">
        <v>39</v>
      </c>
      <c r="B9" s="92"/>
      <c r="C9" s="92"/>
      <c r="D9" s="92"/>
      <c r="E9" s="92"/>
      <c r="F9" s="92"/>
      <c r="G9" s="92"/>
      <c r="H9" s="92"/>
      <c r="I9" s="40"/>
      <c r="J9" s="38"/>
      <c r="K9" s="41">
        <f>COUNTIF(B9:H9,"&gt;=50")</f>
        <v>0</v>
      </c>
      <c r="L9" s="211"/>
      <c r="M9" s="212"/>
      <c r="N9" s="213"/>
      <c r="O9" s="7"/>
    </row>
    <row r="10" spans="1:15" ht="27.75" customHeight="1" x14ac:dyDescent="0.4">
      <c r="A10" s="115" t="s">
        <v>40</v>
      </c>
      <c r="B10" s="116"/>
      <c r="C10" s="116"/>
      <c r="D10" s="116"/>
      <c r="E10" s="116"/>
      <c r="F10" s="116"/>
      <c r="G10" s="116"/>
      <c r="H10" s="116"/>
      <c r="I10" s="40">
        <f>SUM(B10:H10)</f>
        <v>0</v>
      </c>
      <c r="J10" s="38" t="s">
        <v>19</v>
      </c>
      <c r="K10" s="23"/>
      <c r="L10" s="211"/>
      <c r="M10" s="212"/>
      <c r="N10" s="213"/>
      <c r="O10" s="7"/>
    </row>
    <row r="11" spans="1:15" ht="27.75" customHeight="1" x14ac:dyDescent="0.4">
      <c r="A11" s="115" t="s">
        <v>41</v>
      </c>
      <c r="B11" s="116"/>
      <c r="C11" s="116"/>
      <c r="D11" s="116"/>
      <c r="E11" s="116"/>
      <c r="F11" s="116"/>
      <c r="G11" s="116"/>
      <c r="H11" s="116"/>
      <c r="I11" s="40">
        <f>SUM(B11:H11)</f>
        <v>0</v>
      </c>
      <c r="J11" s="38" t="s">
        <v>19</v>
      </c>
      <c r="K11" s="23"/>
      <c r="L11" s="211"/>
      <c r="M11" s="212"/>
      <c r="N11" s="213"/>
      <c r="O11" s="7"/>
    </row>
    <row r="12" spans="1:15" ht="27.75" customHeight="1" x14ac:dyDescent="0.4">
      <c r="A12" s="21" t="s">
        <v>31</v>
      </c>
      <c r="B12" s="93"/>
      <c r="C12" s="93"/>
      <c r="D12" s="93"/>
      <c r="E12" s="93"/>
      <c r="F12" s="93"/>
      <c r="G12" s="93"/>
      <c r="H12" s="93"/>
      <c r="I12" s="29">
        <f>ROUNDDOWN(SUMIFS(B12:H12,B9:H9,"&gt;=50"),0)</f>
        <v>0</v>
      </c>
      <c r="J12" s="30" t="s">
        <v>20</v>
      </c>
      <c r="K12" s="26"/>
      <c r="L12" s="211"/>
      <c r="M12" s="212"/>
      <c r="N12" s="213"/>
      <c r="O12" s="7"/>
    </row>
    <row r="13" spans="1:15" ht="27.75" customHeight="1" x14ac:dyDescent="0.4">
      <c r="A13" s="21" t="s">
        <v>32</v>
      </c>
      <c r="B13" s="93"/>
      <c r="C13" s="93"/>
      <c r="D13" s="93"/>
      <c r="E13" s="93"/>
      <c r="F13" s="93"/>
      <c r="G13" s="93"/>
      <c r="H13" s="93"/>
      <c r="I13" s="29">
        <f>ROUNDDOWN(SUMIFS(B13:H13,B9:H9,"&gt;=50"),0)</f>
        <v>0</v>
      </c>
      <c r="J13" s="30" t="s">
        <v>20</v>
      </c>
      <c r="K13" s="26"/>
      <c r="L13" s="211"/>
      <c r="M13" s="212"/>
      <c r="N13" s="213"/>
      <c r="O13" s="7"/>
    </row>
    <row r="14" spans="1:15" ht="27.75" customHeight="1" x14ac:dyDescent="0.4">
      <c r="A14" s="119"/>
      <c r="B14" s="20">
        <f>H8+1</f>
        <v>44542</v>
      </c>
      <c r="C14" s="20">
        <f>B14+1</f>
        <v>44543</v>
      </c>
      <c r="D14" s="20">
        <f t="shared" si="0"/>
        <v>44544</v>
      </c>
      <c r="E14" s="20">
        <f t="shared" si="0"/>
        <v>44545</v>
      </c>
      <c r="F14" s="20">
        <f t="shared" si="0"/>
        <v>44546</v>
      </c>
      <c r="G14" s="20">
        <f t="shared" si="0"/>
        <v>44547</v>
      </c>
      <c r="H14" s="20">
        <f>G14+1</f>
        <v>44548</v>
      </c>
      <c r="I14" s="123"/>
      <c r="J14" s="124"/>
      <c r="K14" s="23"/>
      <c r="L14" s="211"/>
      <c r="M14" s="212"/>
      <c r="N14" s="213"/>
      <c r="O14" s="7"/>
    </row>
    <row r="15" spans="1:15" ht="27.75" customHeight="1" x14ac:dyDescent="0.4">
      <c r="A15" s="42" t="s">
        <v>39</v>
      </c>
      <c r="B15" s="92"/>
      <c r="C15" s="92"/>
      <c r="D15" s="92"/>
      <c r="E15" s="92"/>
      <c r="F15" s="92"/>
      <c r="G15" s="92"/>
      <c r="H15" s="92"/>
      <c r="I15" s="40"/>
      <c r="J15" s="38"/>
      <c r="K15" s="41">
        <f>COUNTIF(B15:H15,"&gt;=50")</f>
        <v>0</v>
      </c>
      <c r="L15" s="211"/>
      <c r="M15" s="212"/>
      <c r="N15" s="213"/>
      <c r="O15" s="7"/>
    </row>
    <row r="16" spans="1:15" ht="27.75" customHeight="1" x14ac:dyDescent="0.4">
      <c r="A16" s="115" t="s">
        <v>40</v>
      </c>
      <c r="B16" s="116"/>
      <c r="C16" s="116"/>
      <c r="D16" s="116"/>
      <c r="E16" s="116"/>
      <c r="F16" s="116"/>
      <c r="G16" s="116"/>
      <c r="H16" s="116"/>
      <c r="I16" s="40">
        <f>SUM(B16:H16)</f>
        <v>0</v>
      </c>
      <c r="J16" s="38" t="s">
        <v>19</v>
      </c>
      <c r="K16" s="23"/>
      <c r="L16" s="211"/>
      <c r="M16" s="212"/>
      <c r="N16" s="213"/>
      <c r="O16" s="7"/>
    </row>
    <row r="17" spans="1:15" ht="27.75" customHeight="1" x14ac:dyDescent="0.4">
      <c r="A17" s="115" t="s">
        <v>41</v>
      </c>
      <c r="B17" s="116"/>
      <c r="C17" s="116"/>
      <c r="D17" s="116"/>
      <c r="E17" s="116"/>
      <c r="F17" s="116"/>
      <c r="G17" s="116"/>
      <c r="H17" s="116"/>
      <c r="I17" s="40">
        <f>SUM(B17:H17)</f>
        <v>0</v>
      </c>
      <c r="J17" s="38" t="s">
        <v>19</v>
      </c>
      <c r="K17" s="23"/>
      <c r="L17" s="211"/>
      <c r="M17" s="212"/>
      <c r="N17" s="213"/>
      <c r="O17" s="7"/>
    </row>
    <row r="18" spans="1:15" ht="27.75" customHeight="1" x14ac:dyDescent="0.4">
      <c r="A18" s="21" t="s">
        <v>31</v>
      </c>
      <c r="B18" s="93"/>
      <c r="C18" s="93"/>
      <c r="D18" s="93"/>
      <c r="E18" s="93"/>
      <c r="F18" s="93"/>
      <c r="G18" s="93"/>
      <c r="H18" s="93"/>
      <c r="I18" s="29">
        <f>ROUNDDOWN(SUMIFS(B18:H18,B15:H15,"&gt;=50"),0)</f>
        <v>0</v>
      </c>
      <c r="J18" s="30" t="s">
        <v>20</v>
      </c>
      <c r="K18" s="26"/>
      <c r="L18" s="211"/>
      <c r="M18" s="212"/>
      <c r="N18" s="213"/>
      <c r="O18" s="7"/>
    </row>
    <row r="19" spans="1:15" ht="27.75" customHeight="1" x14ac:dyDescent="0.4">
      <c r="A19" s="21" t="s">
        <v>32</v>
      </c>
      <c r="B19" s="93"/>
      <c r="C19" s="93"/>
      <c r="D19" s="93"/>
      <c r="E19" s="93"/>
      <c r="F19" s="93"/>
      <c r="G19" s="93"/>
      <c r="H19" s="93"/>
      <c r="I19" s="29">
        <f>ROUNDDOWN(SUMIFS(B19:H19,B15:H15,"&gt;=50"),0)</f>
        <v>0</v>
      </c>
      <c r="J19" s="30" t="s">
        <v>20</v>
      </c>
      <c r="K19" s="26"/>
      <c r="L19" s="211"/>
      <c r="M19" s="212"/>
      <c r="N19" s="213"/>
      <c r="O19" s="7"/>
    </row>
    <row r="20" spans="1:15" ht="26.25" customHeight="1" x14ac:dyDescent="0.4">
      <c r="A20" s="119"/>
      <c r="B20" s="20">
        <f>H14+1</f>
        <v>44549</v>
      </c>
      <c r="C20" s="20">
        <f>B20+1</f>
        <v>44550</v>
      </c>
      <c r="D20" s="20">
        <f t="shared" si="0"/>
        <v>44551</v>
      </c>
      <c r="E20" s="20">
        <f t="shared" si="0"/>
        <v>44552</v>
      </c>
      <c r="F20" s="20">
        <f t="shared" si="0"/>
        <v>44553</v>
      </c>
      <c r="G20" s="20">
        <f t="shared" si="0"/>
        <v>44554</v>
      </c>
      <c r="H20" s="20">
        <f>G20+1</f>
        <v>44555</v>
      </c>
      <c r="I20" s="123"/>
      <c r="J20" s="124"/>
      <c r="K20" s="23"/>
      <c r="L20" s="211"/>
      <c r="M20" s="212"/>
      <c r="N20" s="213"/>
      <c r="O20" s="7"/>
    </row>
    <row r="21" spans="1:15" ht="26.25" customHeight="1" x14ac:dyDescent="0.4">
      <c r="A21" s="42" t="s">
        <v>39</v>
      </c>
      <c r="B21" s="92"/>
      <c r="C21" s="92"/>
      <c r="D21" s="92"/>
      <c r="E21" s="92"/>
      <c r="F21" s="92"/>
      <c r="G21" s="92"/>
      <c r="H21" s="92"/>
      <c r="I21" s="40"/>
      <c r="J21" s="38"/>
      <c r="K21" s="41">
        <f>COUNTIF(B21:H21,"&gt;=50")</f>
        <v>0</v>
      </c>
      <c r="L21" s="211"/>
      <c r="M21" s="212"/>
      <c r="N21" s="213"/>
      <c r="O21" s="7"/>
    </row>
    <row r="22" spans="1:15" ht="26.25" customHeight="1" x14ac:dyDescent="0.4">
      <c r="A22" s="115" t="s">
        <v>40</v>
      </c>
      <c r="B22" s="116"/>
      <c r="C22" s="116"/>
      <c r="D22" s="116"/>
      <c r="E22" s="116"/>
      <c r="F22" s="116"/>
      <c r="G22" s="116"/>
      <c r="H22" s="116"/>
      <c r="I22" s="40">
        <f>SUM(B22:H22)</f>
        <v>0</v>
      </c>
      <c r="J22" s="38" t="s">
        <v>19</v>
      </c>
      <c r="K22" s="23"/>
      <c r="L22" s="211"/>
      <c r="M22" s="212"/>
      <c r="N22" s="213"/>
      <c r="O22" s="7"/>
    </row>
    <row r="23" spans="1:15" ht="26.25" customHeight="1" x14ac:dyDescent="0.4">
      <c r="A23" s="115" t="s">
        <v>41</v>
      </c>
      <c r="B23" s="116"/>
      <c r="C23" s="116"/>
      <c r="D23" s="116"/>
      <c r="E23" s="116"/>
      <c r="F23" s="116"/>
      <c r="G23" s="116"/>
      <c r="H23" s="116"/>
      <c r="I23" s="40">
        <f>SUM(B23:H23)</f>
        <v>0</v>
      </c>
      <c r="J23" s="38" t="s">
        <v>19</v>
      </c>
      <c r="K23" s="23"/>
      <c r="L23" s="211"/>
      <c r="M23" s="212"/>
      <c r="N23" s="213"/>
      <c r="O23" s="7"/>
    </row>
    <row r="24" spans="1:15" ht="27.75" customHeight="1" x14ac:dyDescent="0.4">
      <c r="A24" s="21" t="s">
        <v>31</v>
      </c>
      <c r="B24" s="93"/>
      <c r="C24" s="93"/>
      <c r="D24" s="93"/>
      <c r="E24" s="93"/>
      <c r="F24" s="93"/>
      <c r="G24" s="93"/>
      <c r="H24" s="93"/>
      <c r="I24" s="29">
        <f>ROUNDDOWN(SUMIFS(B24:H24,B21:H21,"&gt;=50"),0)</f>
        <v>0</v>
      </c>
      <c r="J24" s="30" t="s">
        <v>20</v>
      </c>
      <c r="K24" s="26"/>
      <c r="L24" s="211"/>
      <c r="M24" s="212"/>
      <c r="N24" s="213"/>
      <c r="O24" s="7"/>
    </row>
    <row r="25" spans="1:15" ht="27.75" customHeight="1" x14ac:dyDescent="0.4">
      <c r="A25" s="21" t="s">
        <v>32</v>
      </c>
      <c r="B25" s="93"/>
      <c r="C25" s="93"/>
      <c r="D25" s="93"/>
      <c r="E25" s="93"/>
      <c r="F25" s="93"/>
      <c r="G25" s="93"/>
      <c r="H25" s="93"/>
      <c r="I25" s="29">
        <f>ROUNDDOWN(SUMIFS(B25:H25,B21:H21,"&gt;=50"),0)</f>
        <v>0</v>
      </c>
      <c r="J25" s="30" t="s">
        <v>20</v>
      </c>
      <c r="K25" s="26"/>
      <c r="L25" s="211"/>
      <c r="M25" s="212"/>
      <c r="N25" s="213"/>
      <c r="O25" s="7"/>
    </row>
    <row r="26" spans="1:15" ht="26.25" customHeight="1" x14ac:dyDescent="0.4">
      <c r="A26" s="119"/>
      <c r="B26" s="20">
        <f>H20+1</f>
        <v>44556</v>
      </c>
      <c r="C26" s="20">
        <f>B26+1</f>
        <v>44557</v>
      </c>
      <c r="D26" s="20">
        <f t="shared" si="0"/>
        <v>44558</v>
      </c>
      <c r="E26" s="20">
        <f t="shared" si="0"/>
        <v>44559</v>
      </c>
      <c r="F26" s="20">
        <f t="shared" si="0"/>
        <v>44560</v>
      </c>
      <c r="G26" s="20">
        <f t="shared" si="0"/>
        <v>44561</v>
      </c>
      <c r="H26" s="20">
        <f>G26+1</f>
        <v>44562</v>
      </c>
      <c r="I26" s="123"/>
      <c r="J26" s="124"/>
      <c r="K26" s="23"/>
      <c r="L26" s="211"/>
      <c r="M26" s="212"/>
      <c r="N26" s="213"/>
      <c r="O26" s="7"/>
    </row>
    <row r="27" spans="1:15" ht="26.25" customHeight="1" x14ac:dyDescent="0.4">
      <c r="A27" s="42" t="s">
        <v>39</v>
      </c>
      <c r="B27" s="92"/>
      <c r="C27" s="92"/>
      <c r="D27" s="92"/>
      <c r="E27" s="92"/>
      <c r="F27" s="92"/>
      <c r="G27" s="92"/>
      <c r="H27" s="92"/>
      <c r="I27" s="40"/>
      <c r="J27" s="38"/>
      <c r="K27" s="41">
        <f>COUNTIF(B27:H27,"&gt;=50")</f>
        <v>0</v>
      </c>
      <c r="L27" s="211"/>
      <c r="M27" s="212"/>
      <c r="N27" s="213"/>
      <c r="O27" s="7"/>
    </row>
    <row r="28" spans="1:15" ht="26.25" customHeight="1" x14ac:dyDescent="0.4">
      <c r="A28" s="115" t="s">
        <v>40</v>
      </c>
      <c r="B28" s="116"/>
      <c r="C28" s="116"/>
      <c r="D28" s="116"/>
      <c r="E28" s="116"/>
      <c r="F28" s="116"/>
      <c r="G28" s="116"/>
      <c r="H28" s="116"/>
      <c r="I28" s="40">
        <f>SUM(B28:H28)</f>
        <v>0</v>
      </c>
      <c r="J28" s="38" t="s">
        <v>19</v>
      </c>
      <c r="K28" s="23"/>
      <c r="L28" s="211"/>
      <c r="M28" s="212"/>
      <c r="N28" s="213"/>
      <c r="O28" s="7"/>
    </row>
    <row r="29" spans="1:15" ht="26.25" customHeight="1" x14ac:dyDescent="0.4">
      <c r="A29" s="115" t="s">
        <v>41</v>
      </c>
      <c r="B29" s="116"/>
      <c r="C29" s="116"/>
      <c r="D29" s="116"/>
      <c r="E29" s="116"/>
      <c r="F29" s="116"/>
      <c r="G29" s="116"/>
      <c r="H29" s="116"/>
      <c r="I29" s="40">
        <f>SUM(B29:H29)</f>
        <v>0</v>
      </c>
      <c r="J29" s="38" t="s">
        <v>19</v>
      </c>
      <c r="K29" s="23"/>
      <c r="L29" s="211"/>
      <c r="M29" s="212"/>
      <c r="N29" s="213"/>
      <c r="O29" s="7"/>
    </row>
    <row r="30" spans="1:15" ht="27.75" customHeight="1" x14ac:dyDescent="0.4">
      <c r="A30" s="21" t="s">
        <v>31</v>
      </c>
      <c r="B30" s="93"/>
      <c r="C30" s="93"/>
      <c r="D30" s="93"/>
      <c r="E30" s="93"/>
      <c r="F30" s="93"/>
      <c r="G30" s="93"/>
      <c r="H30" s="93"/>
      <c r="I30" s="29">
        <f>ROUNDDOWN(SUMIFS(B30:H30,B27:H27,"&gt;=50"),0)</f>
        <v>0</v>
      </c>
      <c r="J30" s="30" t="s">
        <v>20</v>
      </c>
      <c r="K30" s="26"/>
      <c r="L30" s="211"/>
      <c r="M30" s="212"/>
      <c r="N30" s="213"/>
      <c r="O30" s="7"/>
    </row>
    <row r="31" spans="1:15" ht="27.75" customHeight="1" x14ac:dyDescent="0.4">
      <c r="A31" s="21" t="s">
        <v>32</v>
      </c>
      <c r="B31" s="93"/>
      <c r="C31" s="93"/>
      <c r="D31" s="93"/>
      <c r="E31" s="93"/>
      <c r="F31" s="93"/>
      <c r="G31" s="93"/>
      <c r="H31" s="93"/>
      <c r="I31" s="29">
        <f>ROUNDDOWN(SUMIFS(B31:H31,B27:H27,"&gt;=50"),0)</f>
        <v>0</v>
      </c>
      <c r="J31" s="30" t="s">
        <v>20</v>
      </c>
      <c r="K31" s="26"/>
      <c r="L31" s="211"/>
      <c r="M31" s="212"/>
      <c r="N31" s="213"/>
      <c r="O31" s="7"/>
    </row>
    <row r="32" spans="1:15" ht="27" customHeight="1" x14ac:dyDescent="0.4">
      <c r="A32" s="119"/>
      <c r="B32" s="20">
        <f>H26+1</f>
        <v>44563</v>
      </c>
      <c r="C32" s="20">
        <f>B32+1</f>
        <v>44564</v>
      </c>
      <c r="D32" s="20">
        <f t="shared" si="0"/>
        <v>44565</v>
      </c>
      <c r="E32" s="20">
        <f t="shared" si="0"/>
        <v>44566</v>
      </c>
      <c r="F32" s="20">
        <f t="shared" si="0"/>
        <v>44567</v>
      </c>
      <c r="G32" s="20">
        <f t="shared" si="0"/>
        <v>44568</v>
      </c>
      <c r="H32" s="20">
        <f>G32+1</f>
        <v>44569</v>
      </c>
      <c r="I32" s="123"/>
      <c r="J32" s="124"/>
      <c r="K32" s="23"/>
      <c r="L32" s="211"/>
      <c r="M32" s="212"/>
      <c r="N32" s="213"/>
      <c r="O32" s="7"/>
    </row>
    <row r="33" spans="1:15" ht="27" customHeight="1" x14ac:dyDescent="0.4">
      <c r="A33" s="42" t="s">
        <v>39</v>
      </c>
      <c r="B33" s="92"/>
      <c r="C33" s="92"/>
      <c r="D33" s="92"/>
      <c r="E33" s="92"/>
      <c r="F33" s="92"/>
      <c r="G33" s="92"/>
      <c r="H33" s="92"/>
      <c r="I33" s="40"/>
      <c r="J33" s="38"/>
      <c r="K33" s="41">
        <f>COUNTIF(B33:H33,"&gt;=50")</f>
        <v>0</v>
      </c>
      <c r="L33" s="211"/>
      <c r="M33" s="212"/>
      <c r="N33" s="213"/>
      <c r="O33" s="7"/>
    </row>
    <row r="34" spans="1:15" ht="27" customHeight="1" x14ac:dyDescent="0.4">
      <c r="A34" s="115" t="s">
        <v>40</v>
      </c>
      <c r="B34" s="116"/>
      <c r="C34" s="116"/>
      <c r="D34" s="116"/>
      <c r="E34" s="116"/>
      <c r="F34" s="116"/>
      <c r="G34" s="116"/>
      <c r="H34" s="116"/>
      <c r="I34" s="40">
        <f>SUM(B34:H34)</f>
        <v>0</v>
      </c>
      <c r="J34" s="38" t="s">
        <v>19</v>
      </c>
      <c r="K34" s="23"/>
      <c r="L34" s="211"/>
      <c r="M34" s="212"/>
      <c r="N34" s="213"/>
      <c r="O34" s="7"/>
    </row>
    <row r="35" spans="1:15" ht="27" customHeight="1" x14ac:dyDescent="0.4">
      <c r="A35" s="115" t="s">
        <v>41</v>
      </c>
      <c r="B35" s="116"/>
      <c r="C35" s="116"/>
      <c r="D35" s="116"/>
      <c r="E35" s="116"/>
      <c r="F35" s="116"/>
      <c r="G35" s="116"/>
      <c r="H35" s="116"/>
      <c r="I35" s="40">
        <f>SUM(B35:H35)</f>
        <v>0</v>
      </c>
      <c r="J35" s="38" t="s">
        <v>19</v>
      </c>
      <c r="K35" s="23"/>
      <c r="L35" s="211"/>
      <c r="M35" s="212"/>
      <c r="N35" s="213"/>
      <c r="O35" s="7"/>
    </row>
    <row r="36" spans="1:15" ht="27.75" customHeight="1" x14ac:dyDescent="0.4">
      <c r="A36" s="21" t="s">
        <v>31</v>
      </c>
      <c r="B36" s="93"/>
      <c r="C36" s="93"/>
      <c r="D36" s="93"/>
      <c r="E36" s="93"/>
      <c r="F36" s="93"/>
      <c r="G36" s="93"/>
      <c r="H36" s="93"/>
      <c r="I36" s="29">
        <f>ROUNDDOWN(SUMIFS(B36:H36,B33:H33,"&gt;=50"),0)</f>
        <v>0</v>
      </c>
      <c r="J36" s="30" t="s">
        <v>20</v>
      </c>
      <c r="K36" s="26"/>
      <c r="L36" s="211"/>
      <c r="M36" s="212"/>
      <c r="N36" s="213"/>
      <c r="O36" s="7"/>
    </row>
    <row r="37" spans="1:15" ht="27.75" customHeight="1" x14ac:dyDescent="0.4">
      <c r="A37" s="21" t="s">
        <v>32</v>
      </c>
      <c r="B37" s="93"/>
      <c r="C37" s="93"/>
      <c r="D37" s="93"/>
      <c r="E37" s="93"/>
      <c r="F37" s="93"/>
      <c r="G37" s="93"/>
      <c r="H37" s="93"/>
      <c r="I37" s="29">
        <f>ROUNDDOWN(SUMIFS(B37:H37,B33:H33,"&gt;=50"),0)</f>
        <v>0</v>
      </c>
      <c r="J37" s="30" t="s">
        <v>20</v>
      </c>
      <c r="K37" s="26"/>
      <c r="L37" s="211"/>
      <c r="M37" s="212"/>
      <c r="N37" s="213"/>
      <c r="O37" s="7"/>
    </row>
    <row r="38" spans="1:15" ht="27" customHeight="1" x14ac:dyDescent="0.4">
      <c r="A38" s="119"/>
      <c r="B38" s="20">
        <f>H32+1</f>
        <v>44570</v>
      </c>
      <c r="C38" s="20">
        <f>B38+1</f>
        <v>44571</v>
      </c>
      <c r="D38" s="20">
        <f t="shared" si="0"/>
        <v>44572</v>
      </c>
      <c r="E38" s="20">
        <f t="shared" si="0"/>
        <v>44573</v>
      </c>
      <c r="F38" s="20">
        <f t="shared" si="0"/>
        <v>44574</v>
      </c>
      <c r="G38" s="20">
        <f t="shared" si="0"/>
        <v>44575</v>
      </c>
      <c r="H38" s="20">
        <f>G38+1</f>
        <v>44576</v>
      </c>
      <c r="I38" s="123"/>
      <c r="J38" s="124"/>
      <c r="K38" s="23"/>
      <c r="L38" s="211"/>
      <c r="M38" s="212"/>
      <c r="N38" s="213"/>
      <c r="O38" s="7"/>
    </row>
    <row r="39" spans="1:15" ht="27" customHeight="1" x14ac:dyDescent="0.4">
      <c r="A39" s="42" t="s">
        <v>39</v>
      </c>
      <c r="B39" s="92"/>
      <c r="C39" s="92"/>
      <c r="D39" s="92"/>
      <c r="E39" s="92"/>
      <c r="F39" s="92"/>
      <c r="G39" s="92"/>
      <c r="H39" s="92"/>
      <c r="I39" s="40"/>
      <c r="J39" s="38"/>
      <c r="K39" s="41">
        <f>COUNTIF(B39:H39,"&gt;=50")</f>
        <v>0</v>
      </c>
      <c r="L39" s="211"/>
      <c r="M39" s="212"/>
      <c r="N39" s="213"/>
      <c r="O39" s="7"/>
    </row>
    <row r="40" spans="1:15" ht="27" customHeight="1" x14ac:dyDescent="0.4">
      <c r="A40" s="115" t="s">
        <v>40</v>
      </c>
      <c r="B40" s="116"/>
      <c r="C40" s="116"/>
      <c r="D40" s="116"/>
      <c r="E40" s="116"/>
      <c r="F40" s="116"/>
      <c r="G40" s="116"/>
      <c r="H40" s="116"/>
      <c r="I40" s="40">
        <f>SUM(B40:H40)</f>
        <v>0</v>
      </c>
      <c r="J40" s="38" t="s">
        <v>19</v>
      </c>
      <c r="K40" s="23"/>
      <c r="L40" s="211"/>
      <c r="M40" s="212"/>
      <c r="N40" s="213"/>
      <c r="O40" s="7"/>
    </row>
    <row r="41" spans="1:15" ht="27" customHeight="1" x14ac:dyDescent="0.4">
      <c r="A41" s="115" t="s">
        <v>41</v>
      </c>
      <c r="B41" s="116"/>
      <c r="C41" s="116"/>
      <c r="D41" s="116"/>
      <c r="E41" s="116"/>
      <c r="F41" s="116"/>
      <c r="G41" s="116"/>
      <c r="H41" s="116"/>
      <c r="I41" s="40">
        <f>SUM(B41:H41)</f>
        <v>0</v>
      </c>
      <c r="J41" s="38" t="s">
        <v>19</v>
      </c>
      <c r="K41" s="23"/>
      <c r="L41" s="211"/>
      <c r="M41" s="212"/>
      <c r="N41" s="213"/>
      <c r="O41" s="7"/>
    </row>
    <row r="42" spans="1:15" ht="27.75" customHeight="1" x14ac:dyDescent="0.4">
      <c r="A42" s="21" t="s">
        <v>31</v>
      </c>
      <c r="B42" s="93"/>
      <c r="C42" s="93"/>
      <c r="D42" s="93"/>
      <c r="E42" s="93"/>
      <c r="F42" s="93"/>
      <c r="G42" s="93"/>
      <c r="H42" s="93"/>
      <c r="I42" s="29">
        <f>ROUNDDOWN(SUMIFS(B42:H42,B39:H39,"&gt;=50"),0)</f>
        <v>0</v>
      </c>
      <c r="J42" s="30" t="s">
        <v>20</v>
      </c>
      <c r="K42" s="26"/>
      <c r="L42" s="211"/>
      <c r="M42" s="212"/>
      <c r="N42" s="213"/>
      <c r="O42" s="7"/>
    </row>
    <row r="43" spans="1:15" ht="27.75" customHeight="1" x14ac:dyDescent="0.4">
      <c r="A43" s="21" t="s">
        <v>32</v>
      </c>
      <c r="B43" s="93"/>
      <c r="C43" s="93"/>
      <c r="D43" s="93"/>
      <c r="E43" s="93"/>
      <c r="F43" s="93"/>
      <c r="G43" s="93"/>
      <c r="H43" s="93"/>
      <c r="I43" s="29">
        <f>ROUNDDOWN(SUMIFS(B43:H43,B39:H39,"&gt;=50"),0)</f>
        <v>0</v>
      </c>
      <c r="J43" s="30" t="s">
        <v>20</v>
      </c>
      <c r="K43" s="26"/>
      <c r="L43" s="211"/>
      <c r="M43" s="212"/>
      <c r="N43" s="213"/>
      <c r="O43" s="7"/>
    </row>
    <row r="44" spans="1:15" ht="46.5" customHeight="1" x14ac:dyDescent="0.4">
      <c r="A44" s="86" t="s">
        <v>61</v>
      </c>
      <c r="B44" s="235">
        <f>B1</f>
        <v>0</v>
      </c>
      <c r="C44" s="235"/>
      <c r="D44" s="235"/>
      <c r="E44" s="235"/>
      <c r="F44" s="235"/>
      <c r="G44" s="235"/>
      <c r="H44" s="235"/>
      <c r="I44" s="235"/>
      <c r="J44" s="18"/>
      <c r="K44" s="18"/>
      <c r="L44" s="18"/>
      <c r="M44" s="18"/>
      <c r="O44" s="110" t="s">
        <v>92</v>
      </c>
    </row>
    <row r="45" spans="1:15" ht="12" customHeight="1" x14ac:dyDescent="0.4">
      <c r="A45" s="68"/>
      <c r="B45" s="69"/>
      <c r="C45" s="70"/>
      <c r="D45" s="70"/>
      <c r="E45" s="70"/>
      <c r="F45" s="70"/>
      <c r="G45" s="70"/>
      <c r="H45" s="70"/>
      <c r="I45" s="70"/>
      <c r="J45" s="18"/>
      <c r="K45" s="18"/>
      <c r="L45" s="18"/>
      <c r="M45" s="18"/>
      <c r="N45" s="67"/>
      <c r="O45" s="7"/>
    </row>
    <row r="46" spans="1:15" ht="48.75" customHeight="1" x14ac:dyDescent="0.4">
      <c r="A46" s="10"/>
      <c r="B46" s="19"/>
      <c r="C46" s="19"/>
      <c r="D46" s="19"/>
      <c r="E46" s="19"/>
      <c r="F46" s="19"/>
      <c r="G46" s="19"/>
      <c r="H46" s="19"/>
      <c r="I46" s="195" t="s">
        <v>36</v>
      </c>
      <c r="J46" s="196"/>
      <c r="K46" s="199" t="s">
        <v>33</v>
      </c>
      <c r="L46" s="201" t="s">
        <v>8</v>
      </c>
      <c r="M46" s="202"/>
      <c r="N46" s="203"/>
      <c r="O46" s="8"/>
    </row>
    <row r="47" spans="1:15" ht="24" x14ac:dyDescent="0.4">
      <c r="A47" s="10"/>
      <c r="B47" s="25" t="s">
        <v>0</v>
      </c>
      <c r="C47" s="25" t="s">
        <v>1</v>
      </c>
      <c r="D47" s="25" t="s">
        <v>2</v>
      </c>
      <c r="E47" s="25" t="s">
        <v>3</v>
      </c>
      <c r="F47" s="25" t="s">
        <v>4</v>
      </c>
      <c r="G47" s="25" t="s">
        <v>5</v>
      </c>
      <c r="H47" s="25" t="s">
        <v>6</v>
      </c>
      <c r="I47" s="232"/>
      <c r="J47" s="233"/>
      <c r="K47" s="200"/>
      <c r="L47" s="204"/>
      <c r="M47" s="205"/>
      <c r="N47" s="206"/>
      <c r="O47" s="8"/>
    </row>
    <row r="48" spans="1:15" ht="27" customHeight="1" x14ac:dyDescent="0.4">
      <c r="A48" s="119"/>
      <c r="B48" s="20">
        <f>H38+1</f>
        <v>44577</v>
      </c>
      <c r="C48" s="20">
        <f>B48+1</f>
        <v>44578</v>
      </c>
      <c r="D48" s="20">
        <f t="shared" si="0"/>
        <v>44579</v>
      </c>
      <c r="E48" s="20">
        <f t="shared" si="0"/>
        <v>44580</v>
      </c>
      <c r="F48" s="20">
        <f t="shared" si="0"/>
        <v>44581</v>
      </c>
      <c r="G48" s="20">
        <f t="shared" si="0"/>
        <v>44582</v>
      </c>
      <c r="H48" s="20">
        <f>G48+1</f>
        <v>44583</v>
      </c>
      <c r="I48" s="125"/>
      <c r="J48" s="126"/>
      <c r="K48" s="23"/>
      <c r="L48" s="244"/>
      <c r="M48" s="245"/>
      <c r="N48" s="246"/>
      <c r="O48" s="7"/>
    </row>
    <row r="49" spans="1:15" ht="27" customHeight="1" x14ac:dyDescent="0.4">
      <c r="A49" s="42" t="s">
        <v>39</v>
      </c>
      <c r="B49" s="92"/>
      <c r="C49" s="92"/>
      <c r="D49" s="92"/>
      <c r="E49" s="92"/>
      <c r="F49" s="92"/>
      <c r="G49" s="92"/>
      <c r="H49" s="92"/>
      <c r="I49" s="40"/>
      <c r="J49" s="38"/>
      <c r="K49" s="41">
        <f>COUNTIF(B49:H49,"&gt;=50")</f>
        <v>0</v>
      </c>
      <c r="L49" s="211"/>
      <c r="M49" s="212"/>
      <c r="N49" s="213"/>
      <c r="O49" s="7"/>
    </row>
    <row r="50" spans="1:15" ht="27" customHeight="1" x14ac:dyDescent="0.4">
      <c r="A50" s="115" t="s">
        <v>40</v>
      </c>
      <c r="B50" s="116"/>
      <c r="C50" s="116"/>
      <c r="D50" s="116"/>
      <c r="E50" s="116"/>
      <c r="F50" s="116"/>
      <c r="G50" s="116"/>
      <c r="H50" s="116"/>
      <c r="I50" s="40">
        <f>SUM(B50:H50)</f>
        <v>0</v>
      </c>
      <c r="J50" s="38" t="s">
        <v>19</v>
      </c>
      <c r="K50" s="23"/>
      <c r="L50" s="211"/>
      <c r="M50" s="212"/>
      <c r="N50" s="213"/>
      <c r="O50" s="7"/>
    </row>
    <row r="51" spans="1:15" ht="27" customHeight="1" x14ac:dyDescent="0.4">
      <c r="A51" s="115" t="s">
        <v>41</v>
      </c>
      <c r="B51" s="116"/>
      <c r="C51" s="116"/>
      <c r="D51" s="116"/>
      <c r="E51" s="116"/>
      <c r="F51" s="116"/>
      <c r="G51" s="116"/>
      <c r="H51" s="116"/>
      <c r="I51" s="40">
        <f>SUM(B51:H51)</f>
        <v>0</v>
      </c>
      <c r="J51" s="38" t="s">
        <v>19</v>
      </c>
      <c r="K51" s="23"/>
      <c r="L51" s="211"/>
      <c r="M51" s="212"/>
      <c r="N51" s="213"/>
      <c r="O51" s="7"/>
    </row>
    <row r="52" spans="1:15" ht="27.75" customHeight="1" x14ac:dyDescent="0.4">
      <c r="A52" s="21" t="s">
        <v>31</v>
      </c>
      <c r="B52" s="93"/>
      <c r="C52" s="93"/>
      <c r="D52" s="93"/>
      <c r="E52" s="93"/>
      <c r="F52" s="93"/>
      <c r="G52" s="93"/>
      <c r="H52" s="93"/>
      <c r="I52" s="29">
        <f>ROUNDDOWN(SUMIFS(B52:H52,B49:H49,"&gt;=50"),0)</f>
        <v>0</v>
      </c>
      <c r="J52" s="30" t="s">
        <v>20</v>
      </c>
      <c r="K52" s="26"/>
      <c r="L52" s="211"/>
      <c r="M52" s="212"/>
      <c r="N52" s="213"/>
      <c r="O52" s="7"/>
    </row>
    <row r="53" spans="1:15" ht="27.75" customHeight="1" x14ac:dyDescent="0.4">
      <c r="A53" s="21" t="s">
        <v>32</v>
      </c>
      <c r="B53" s="93"/>
      <c r="C53" s="93"/>
      <c r="D53" s="93"/>
      <c r="E53" s="93"/>
      <c r="F53" s="93"/>
      <c r="G53" s="93"/>
      <c r="H53" s="93"/>
      <c r="I53" s="29">
        <f>ROUNDDOWN(SUMIFS(B53:H53,B49:H49,"&gt;=50"),0)</f>
        <v>0</v>
      </c>
      <c r="J53" s="30" t="s">
        <v>20</v>
      </c>
      <c r="K53" s="26"/>
      <c r="L53" s="211"/>
      <c r="M53" s="212"/>
      <c r="N53" s="213"/>
      <c r="O53" s="7"/>
    </row>
    <row r="54" spans="1:15" ht="27" customHeight="1" x14ac:dyDescent="0.4">
      <c r="A54" s="119"/>
      <c r="B54" s="20">
        <f>H48+1</f>
        <v>44584</v>
      </c>
      <c r="C54" s="20">
        <f>B54+1</f>
        <v>44585</v>
      </c>
      <c r="D54" s="20">
        <f t="shared" si="0"/>
        <v>44586</v>
      </c>
      <c r="E54" s="20">
        <f t="shared" si="0"/>
        <v>44587</v>
      </c>
      <c r="F54" s="20">
        <f t="shared" si="0"/>
        <v>44588</v>
      </c>
      <c r="G54" s="20">
        <f t="shared" si="0"/>
        <v>44589</v>
      </c>
      <c r="H54" s="20">
        <f>G54+1</f>
        <v>44590</v>
      </c>
      <c r="I54" s="123"/>
      <c r="J54" s="124"/>
      <c r="K54" s="23"/>
      <c r="L54" s="211"/>
      <c r="M54" s="212"/>
      <c r="N54" s="213"/>
      <c r="O54" s="7"/>
    </row>
    <row r="55" spans="1:15" ht="27" customHeight="1" x14ac:dyDescent="0.4">
      <c r="A55" s="42" t="s">
        <v>39</v>
      </c>
      <c r="B55" s="92"/>
      <c r="C55" s="92"/>
      <c r="D55" s="92"/>
      <c r="E55" s="92"/>
      <c r="F55" s="92"/>
      <c r="G55" s="92"/>
      <c r="H55" s="92"/>
      <c r="I55" s="40"/>
      <c r="J55" s="38"/>
      <c r="K55" s="41">
        <f>COUNTIF(B55:H55,"&gt;=50")</f>
        <v>0</v>
      </c>
      <c r="L55" s="211"/>
      <c r="M55" s="212"/>
      <c r="N55" s="213"/>
      <c r="O55" s="7"/>
    </row>
    <row r="56" spans="1:15" ht="27" customHeight="1" x14ac:dyDescent="0.4">
      <c r="A56" s="115" t="s">
        <v>40</v>
      </c>
      <c r="B56" s="116"/>
      <c r="C56" s="116"/>
      <c r="D56" s="116"/>
      <c r="E56" s="116"/>
      <c r="F56" s="116"/>
      <c r="G56" s="116"/>
      <c r="H56" s="116"/>
      <c r="I56" s="40">
        <f>SUM(B56:H56)</f>
        <v>0</v>
      </c>
      <c r="J56" s="38" t="s">
        <v>19</v>
      </c>
      <c r="K56" s="23"/>
      <c r="L56" s="211"/>
      <c r="M56" s="212"/>
      <c r="N56" s="213"/>
      <c r="O56" s="7"/>
    </row>
    <row r="57" spans="1:15" ht="27" customHeight="1" x14ac:dyDescent="0.4">
      <c r="A57" s="115" t="s">
        <v>41</v>
      </c>
      <c r="B57" s="116"/>
      <c r="C57" s="116"/>
      <c r="D57" s="116"/>
      <c r="E57" s="116"/>
      <c r="F57" s="116"/>
      <c r="G57" s="116"/>
      <c r="H57" s="116"/>
      <c r="I57" s="40">
        <f>SUM(B57:H57)</f>
        <v>0</v>
      </c>
      <c r="J57" s="38" t="s">
        <v>19</v>
      </c>
      <c r="K57" s="23"/>
      <c r="L57" s="211"/>
      <c r="M57" s="212"/>
      <c r="N57" s="213"/>
      <c r="O57" s="7"/>
    </row>
    <row r="58" spans="1:15" ht="27.75" customHeight="1" x14ac:dyDescent="0.4">
      <c r="A58" s="21" t="s">
        <v>31</v>
      </c>
      <c r="B58" s="93"/>
      <c r="C58" s="93"/>
      <c r="D58" s="93"/>
      <c r="E58" s="93"/>
      <c r="F58" s="93"/>
      <c r="G58" s="93"/>
      <c r="H58" s="93"/>
      <c r="I58" s="29">
        <f>ROUNDDOWN(SUMIFS(B58:H58,B55:H55,"&gt;=50"),0)</f>
        <v>0</v>
      </c>
      <c r="J58" s="30" t="s">
        <v>20</v>
      </c>
      <c r="K58" s="26"/>
      <c r="L58" s="211"/>
      <c r="M58" s="212"/>
      <c r="N58" s="213"/>
      <c r="O58" s="7"/>
    </row>
    <row r="59" spans="1:15" ht="27.75" customHeight="1" x14ac:dyDescent="0.4">
      <c r="A59" s="21" t="s">
        <v>32</v>
      </c>
      <c r="B59" s="93"/>
      <c r="C59" s="93"/>
      <c r="D59" s="93"/>
      <c r="E59" s="93"/>
      <c r="F59" s="93"/>
      <c r="G59" s="93"/>
      <c r="H59" s="93"/>
      <c r="I59" s="29">
        <f>ROUNDDOWN(SUMIFS(B59:H59,B55:H55,"&gt;=50"),0)</f>
        <v>0</v>
      </c>
      <c r="J59" s="30" t="s">
        <v>20</v>
      </c>
      <c r="K59" s="26"/>
      <c r="L59" s="211"/>
      <c r="M59" s="212"/>
      <c r="N59" s="213"/>
      <c r="O59" s="7"/>
    </row>
    <row r="60" spans="1:15" ht="27" customHeight="1" x14ac:dyDescent="0.4">
      <c r="A60" s="119"/>
      <c r="B60" s="20">
        <f>H54+1</f>
        <v>44591</v>
      </c>
      <c r="C60" s="20">
        <f>B60+1</f>
        <v>44592</v>
      </c>
      <c r="D60" s="20">
        <f t="shared" si="0"/>
        <v>44593</v>
      </c>
      <c r="E60" s="20">
        <f t="shared" si="0"/>
        <v>44594</v>
      </c>
      <c r="F60" s="20">
        <f t="shared" si="0"/>
        <v>44595</v>
      </c>
      <c r="G60" s="20">
        <f t="shared" si="0"/>
        <v>44596</v>
      </c>
      <c r="H60" s="20">
        <f>G60+1</f>
        <v>44597</v>
      </c>
      <c r="I60" s="123"/>
      <c r="J60" s="124"/>
      <c r="K60" s="23"/>
      <c r="L60" s="211"/>
      <c r="M60" s="212"/>
      <c r="N60" s="213"/>
      <c r="O60" s="7"/>
    </row>
    <row r="61" spans="1:15" ht="27" customHeight="1" x14ac:dyDescent="0.4">
      <c r="A61" s="42" t="s">
        <v>39</v>
      </c>
      <c r="B61" s="92"/>
      <c r="C61" s="92"/>
      <c r="D61" s="92"/>
      <c r="E61" s="92"/>
      <c r="F61" s="92"/>
      <c r="G61" s="92"/>
      <c r="H61" s="92"/>
      <c r="I61" s="40"/>
      <c r="J61" s="38"/>
      <c r="K61" s="41">
        <f>COUNTIF(B61:H61,"&gt;=50")</f>
        <v>0</v>
      </c>
      <c r="L61" s="211"/>
      <c r="M61" s="212"/>
      <c r="N61" s="213"/>
      <c r="O61" s="7"/>
    </row>
    <row r="62" spans="1:15" ht="27" customHeight="1" x14ac:dyDescent="0.4">
      <c r="A62" s="115" t="s">
        <v>40</v>
      </c>
      <c r="B62" s="116"/>
      <c r="C62" s="116"/>
      <c r="D62" s="116"/>
      <c r="E62" s="116"/>
      <c r="F62" s="116"/>
      <c r="G62" s="116"/>
      <c r="H62" s="116"/>
      <c r="I62" s="40">
        <f>SUM(B62:H62)</f>
        <v>0</v>
      </c>
      <c r="J62" s="38" t="s">
        <v>19</v>
      </c>
      <c r="K62" s="23"/>
      <c r="L62" s="211"/>
      <c r="M62" s="212"/>
      <c r="N62" s="213"/>
      <c r="O62" s="7"/>
    </row>
    <row r="63" spans="1:15" ht="27" customHeight="1" x14ac:dyDescent="0.4">
      <c r="A63" s="115" t="s">
        <v>41</v>
      </c>
      <c r="B63" s="116"/>
      <c r="C63" s="116"/>
      <c r="D63" s="116"/>
      <c r="E63" s="116"/>
      <c r="F63" s="116"/>
      <c r="G63" s="116"/>
      <c r="H63" s="116"/>
      <c r="I63" s="40">
        <f>SUM(B63:H63)</f>
        <v>0</v>
      </c>
      <c r="J63" s="38" t="s">
        <v>19</v>
      </c>
      <c r="K63" s="23"/>
      <c r="L63" s="211"/>
      <c r="M63" s="212"/>
      <c r="N63" s="213"/>
      <c r="O63" s="7"/>
    </row>
    <row r="64" spans="1:15" ht="27.75" customHeight="1" x14ac:dyDescent="0.4">
      <c r="A64" s="21" t="s">
        <v>31</v>
      </c>
      <c r="B64" s="93"/>
      <c r="C64" s="93"/>
      <c r="D64" s="93"/>
      <c r="E64" s="93"/>
      <c r="F64" s="93"/>
      <c r="G64" s="93"/>
      <c r="H64" s="93"/>
      <c r="I64" s="29">
        <f>ROUNDDOWN(SUMIFS(B64:H64,B61:H61,"&gt;=50"),0)</f>
        <v>0</v>
      </c>
      <c r="J64" s="30" t="s">
        <v>20</v>
      </c>
      <c r="K64" s="26"/>
      <c r="L64" s="211"/>
      <c r="M64" s="212"/>
      <c r="N64" s="213"/>
      <c r="O64" s="7"/>
    </row>
    <row r="65" spans="1:15" ht="27.75" customHeight="1" x14ac:dyDescent="0.4">
      <c r="A65" s="21" t="s">
        <v>32</v>
      </c>
      <c r="B65" s="93"/>
      <c r="C65" s="93"/>
      <c r="D65" s="93"/>
      <c r="E65" s="93"/>
      <c r="F65" s="93"/>
      <c r="G65" s="93"/>
      <c r="H65" s="93"/>
      <c r="I65" s="29">
        <f>ROUNDDOWN(SUMIFS(B65:H65,B61:H61,"&gt;=50"),0)</f>
        <v>0</v>
      </c>
      <c r="J65" s="30" t="s">
        <v>20</v>
      </c>
      <c r="K65" s="26"/>
      <c r="L65" s="211"/>
      <c r="M65" s="212"/>
      <c r="N65" s="213"/>
      <c r="O65" s="7"/>
    </row>
    <row r="66" spans="1:15" ht="27" customHeight="1" x14ac:dyDescent="0.4">
      <c r="A66" s="19"/>
      <c r="B66" s="19"/>
      <c r="C66" s="19"/>
    </row>
    <row r="67" spans="1:15" ht="27" customHeight="1" x14ac:dyDescent="0.4">
      <c r="A67" s="10"/>
      <c r="B67" s="10"/>
      <c r="C67" s="10"/>
    </row>
    <row r="68" spans="1:15" ht="27" customHeight="1" x14ac:dyDescent="0.4">
      <c r="A68" s="19"/>
      <c r="B68" s="176" t="s">
        <v>97</v>
      </c>
      <c r="C68" s="176"/>
      <c r="D68" s="176"/>
      <c r="E68" s="176"/>
      <c r="F68" s="176"/>
      <c r="G68" s="29">
        <f>SUM(B9:H9,B15:H15,B21:H21,B27:H27,B33:H33,B39:H39,B49:H49,B55:H55,B61:H61)</f>
        <v>0</v>
      </c>
      <c r="H68" s="30" t="s">
        <v>19</v>
      </c>
      <c r="I68" s="150" t="s">
        <v>46</v>
      </c>
      <c r="J68" s="150"/>
      <c r="K68" s="150"/>
      <c r="L68" s="23"/>
      <c r="M68" s="118" t="s">
        <v>19</v>
      </c>
    </row>
    <row r="69" spans="1:15" ht="27" customHeight="1" x14ac:dyDescent="0.4">
      <c r="A69" s="10"/>
      <c r="B69" s="177" t="s">
        <v>98</v>
      </c>
      <c r="C69" s="177"/>
      <c r="D69" s="177"/>
      <c r="E69" s="177"/>
      <c r="F69" s="177"/>
      <c r="G69" s="40"/>
      <c r="H69" s="38" t="s">
        <v>19</v>
      </c>
      <c r="I69" s="150" t="s">
        <v>46</v>
      </c>
      <c r="J69" s="150"/>
      <c r="K69" s="150"/>
      <c r="L69" s="23"/>
      <c r="M69" s="118" t="s">
        <v>19</v>
      </c>
    </row>
    <row r="70" spans="1:15" ht="27" customHeight="1" x14ac:dyDescent="0.4">
      <c r="A70" s="19"/>
      <c r="B70" s="177" t="s">
        <v>99</v>
      </c>
      <c r="C70" s="177"/>
      <c r="D70" s="177"/>
      <c r="E70" s="177"/>
      <c r="F70" s="177"/>
      <c r="G70" s="40"/>
      <c r="H70" s="38" t="s">
        <v>19</v>
      </c>
      <c r="I70" s="150" t="s">
        <v>46</v>
      </c>
      <c r="J70" s="150"/>
      <c r="K70" s="150"/>
      <c r="L70" s="23"/>
      <c r="M70" s="118" t="s">
        <v>19</v>
      </c>
    </row>
    <row r="71" spans="1:15" s="39" customFormat="1" ht="27" customHeight="1" x14ac:dyDescent="0.4">
      <c r="A71" s="19"/>
      <c r="B71" s="176" t="s">
        <v>47</v>
      </c>
      <c r="C71" s="176"/>
      <c r="D71" s="176"/>
      <c r="E71" s="176"/>
      <c r="F71" s="176"/>
      <c r="G71" s="29">
        <f>SUM(I12,I18,I24,I30,I36,I42,I52,I58,I64)</f>
        <v>0</v>
      </c>
      <c r="H71" s="30" t="s">
        <v>20</v>
      </c>
      <c r="I71" s="27"/>
      <c r="J71" s="35"/>
    </row>
    <row r="72" spans="1:15" s="39" customFormat="1" ht="27" customHeight="1" x14ac:dyDescent="0.4">
      <c r="A72" s="19"/>
      <c r="B72" s="176" t="s">
        <v>48</v>
      </c>
      <c r="C72" s="176"/>
      <c r="D72" s="176"/>
      <c r="E72" s="176"/>
      <c r="F72" s="176"/>
      <c r="G72" s="29">
        <f>SUM(I13,I19,I25,I31,I37,I43,I53,I59,I65)</f>
        <v>0</v>
      </c>
      <c r="H72" s="30" t="s">
        <v>20</v>
      </c>
      <c r="I72" s="27"/>
      <c r="J72" s="35"/>
    </row>
    <row r="73" spans="1:15" s="39" customFormat="1" ht="27" customHeight="1" x14ac:dyDescent="0.4">
      <c r="A73" s="19"/>
    </row>
    <row r="74" spans="1:15" s="39" customFormat="1" ht="27" customHeight="1" x14ac:dyDescent="0.4">
      <c r="A74" s="19"/>
    </row>
    <row r="75" spans="1:15" ht="27" customHeight="1" x14ac:dyDescent="0.4">
      <c r="A75" s="151" t="s">
        <v>90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</row>
    <row r="76" spans="1:15" ht="54" customHeight="1" x14ac:dyDescent="0.4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</row>
    <row r="77" spans="1:15" ht="46.5" customHeight="1" x14ac:dyDescent="0.4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</row>
    <row r="78" spans="1:15" ht="64.5" customHeight="1" x14ac:dyDescent="0.4">
      <c r="A78" s="15"/>
      <c r="B78" s="207" t="s">
        <v>14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68.25" customHeight="1" x14ac:dyDescent="0.4">
      <c r="A79" s="15"/>
      <c r="B79" s="79" t="s">
        <v>91</v>
      </c>
      <c r="C79" s="77"/>
      <c r="D79" s="77"/>
      <c r="E79" s="138">
        <f>B1</f>
        <v>0</v>
      </c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61.5" customHeight="1" x14ac:dyDescent="0.4">
      <c r="A80" s="15"/>
      <c r="B80" s="136" t="s">
        <v>84</v>
      </c>
      <c r="C80" s="136"/>
      <c r="D80" s="136"/>
      <c r="E80" s="208" t="s">
        <v>85</v>
      </c>
      <c r="F80" s="208"/>
      <c r="G80" s="209"/>
      <c r="H80" s="209"/>
      <c r="I80" s="209"/>
      <c r="J80" s="209"/>
      <c r="K80" s="209"/>
      <c r="L80" s="209"/>
      <c r="M80" s="209"/>
      <c r="N80" s="209"/>
      <c r="O80" s="209"/>
    </row>
    <row r="81" spans="1:16" ht="68.25" customHeight="1" x14ac:dyDescent="0.4">
      <c r="A81" s="15"/>
      <c r="B81" s="136"/>
      <c r="C81" s="136"/>
      <c r="D81" s="136"/>
      <c r="E81" s="139" t="s">
        <v>86</v>
      </c>
      <c r="F81" s="139"/>
      <c r="G81" s="210"/>
      <c r="H81" s="210"/>
      <c r="I81" s="210"/>
      <c r="J81" s="210"/>
      <c r="K81" s="210"/>
      <c r="L81" s="210"/>
      <c r="M81" s="210"/>
      <c r="N81" s="210"/>
      <c r="O81" s="108" t="s">
        <v>88</v>
      </c>
    </row>
    <row r="82" spans="1:16" ht="45.75" customHeight="1" x14ac:dyDescent="0.4">
      <c r="A82" s="129" t="s">
        <v>72</v>
      </c>
      <c r="B82" s="129"/>
      <c r="C82" s="129"/>
      <c r="D82" s="192"/>
      <c r="I82" s="15"/>
      <c r="J82" s="15"/>
      <c r="K82" s="15"/>
      <c r="L82" s="191" t="s">
        <v>75</v>
      </c>
      <c r="M82" s="128"/>
      <c r="N82" s="128"/>
      <c r="O82" s="128"/>
    </row>
    <row r="83" spans="1:16" ht="39.75" x14ac:dyDescent="0.4">
      <c r="A83" s="87" t="s">
        <v>65</v>
      </c>
      <c r="B83" s="88"/>
      <c r="C83" s="88"/>
      <c r="D83" s="47"/>
      <c r="E83" s="47"/>
      <c r="F83" s="47"/>
      <c r="G83" s="47"/>
      <c r="H83" s="47"/>
      <c r="I83" s="58"/>
      <c r="J83" s="58"/>
      <c r="K83" s="47"/>
      <c r="L83" s="47"/>
      <c r="M83" s="47"/>
      <c r="N83" s="47"/>
      <c r="O83" s="47"/>
    </row>
    <row r="84" spans="1:16" ht="42" customHeight="1" x14ac:dyDescent="0.4">
      <c r="A84" s="47"/>
      <c r="B84" s="47"/>
      <c r="C84" s="47"/>
      <c r="D84" s="47"/>
      <c r="E84" s="47"/>
      <c r="F84" s="240" t="s">
        <v>58</v>
      </c>
      <c r="G84" s="240"/>
      <c r="H84" s="100" t="s">
        <v>67</v>
      </c>
      <c r="I84" s="239"/>
      <c r="J84" s="239"/>
      <c r="K84" s="239"/>
      <c r="L84" s="239"/>
      <c r="M84" s="239"/>
      <c r="N84" s="239"/>
      <c r="O84" s="239"/>
    </row>
    <row r="85" spans="1:16" ht="33" customHeight="1" x14ac:dyDescent="0.4">
      <c r="A85" s="47"/>
      <c r="B85" s="47"/>
      <c r="C85" s="47"/>
      <c r="D85" s="47"/>
      <c r="E85" s="47"/>
      <c r="F85" s="241"/>
      <c r="G85" s="241"/>
      <c r="H85" s="101" t="s">
        <v>66</v>
      </c>
      <c r="I85" s="238">
        <f>B1</f>
        <v>0</v>
      </c>
      <c r="J85" s="238"/>
      <c r="K85" s="238"/>
      <c r="L85" s="238"/>
      <c r="M85" s="238"/>
      <c r="N85" s="238"/>
      <c r="O85" s="238"/>
      <c r="P85" s="1"/>
    </row>
    <row r="86" spans="1:16" ht="41.25" customHeight="1" x14ac:dyDescent="0.4">
      <c r="A86" s="47"/>
      <c r="B86" s="47"/>
      <c r="C86" s="47"/>
      <c r="D86" s="47"/>
      <c r="E86" s="47"/>
      <c r="F86" s="242" t="s">
        <v>68</v>
      </c>
      <c r="G86" s="242"/>
      <c r="H86" s="103" t="s">
        <v>81</v>
      </c>
      <c r="I86" s="103"/>
      <c r="J86" s="104"/>
      <c r="K86" s="105"/>
      <c r="L86" s="105"/>
      <c r="M86" s="105"/>
      <c r="N86" s="105"/>
      <c r="O86" s="105"/>
      <c r="P86" s="1"/>
    </row>
    <row r="87" spans="1:16" ht="72.75" customHeight="1" x14ac:dyDescent="0.4">
      <c r="A87" s="47"/>
      <c r="B87" s="47"/>
      <c r="C87" s="47"/>
      <c r="D87" s="47"/>
      <c r="E87" s="47"/>
      <c r="F87" s="243"/>
      <c r="G87" s="243"/>
      <c r="H87" s="236" t="s">
        <v>82</v>
      </c>
      <c r="I87" s="236"/>
      <c r="J87" s="236"/>
      <c r="K87" s="237" t="s">
        <v>83</v>
      </c>
      <c r="L87" s="237"/>
      <c r="M87" s="237"/>
      <c r="N87" s="237"/>
      <c r="O87" s="237"/>
      <c r="P87" s="1"/>
    </row>
    <row r="88" spans="1:16" ht="39.75" x14ac:dyDescent="0.4">
      <c r="A88" s="47"/>
      <c r="B88" s="47"/>
      <c r="C88" s="47"/>
      <c r="D88" s="47"/>
      <c r="E88" s="47"/>
      <c r="F88" s="101" t="s">
        <v>11</v>
      </c>
      <c r="G88" s="61"/>
      <c r="H88" s="101" t="s">
        <v>73</v>
      </c>
      <c r="I88" s="91"/>
      <c r="J88" s="106"/>
      <c r="K88" s="106"/>
      <c r="L88" s="106"/>
      <c r="M88" s="107"/>
      <c r="N88" s="107"/>
      <c r="O88" s="102"/>
    </row>
    <row r="89" spans="1:16" ht="24.75" customHeight="1" x14ac:dyDescent="0.4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87" customHeight="1" x14ac:dyDescent="0.4">
      <c r="A90" s="188" t="s">
        <v>70</v>
      </c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9"/>
    </row>
    <row r="91" spans="1:16" ht="39.75" x14ac:dyDescent="0.4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6" ht="33" customHeight="1" x14ac:dyDescent="0.4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6" ht="41.25" customHeight="1" x14ac:dyDescent="0.4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6" ht="75" customHeight="1" x14ac:dyDescent="0.4">
      <c r="A94" s="143" t="s">
        <v>100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6"/>
    </row>
    <row r="95" spans="1:16" x14ac:dyDescent="0.4">
      <c r="B95" s="5"/>
      <c r="C95" s="5"/>
      <c r="D95" s="5"/>
      <c r="E95" s="5"/>
      <c r="F95" s="5"/>
      <c r="G95" s="5"/>
      <c r="H95" s="5"/>
    </row>
    <row r="96" spans="1:16" ht="48.75" customHeight="1" x14ac:dyDescent="0.4">
      <c r="B96" s="2"/>
      <c r="C96" s="1"/>
      <c r="D96" s="1"/>
      <c r="E96" s="3"/>
      <c r="F96" s="3"/>
      <c r="G96" s="4"/>
      <c r="H96" s="4"/>
    </row>
    <row r="97" spans="1:17" ht="58.5" x14ac:dyDescent="1.1000000000000001">
      <c r="B97" s="193" t="s">
        <v>71</v>
      </c>
      <c r="C97" s="194"/>
      <c r="D97" s="194"/>
      <c r="E97" s="218">
        <f>SUM(C116,I116,N116)</f>
        <v>0</v>
      </c>
      <c r="F97" s="218"/>
      <c r="G97" s="218"/>
      <c r="H97" s="218"/>
      <c r="I97" s="218"/>
      <c r="J97" s="218"/>
      <c r="K97" s="60"/>
      <c r="L97" s="7"/>
      <c r="M97" s="7"/>
      <c r="N97" s="7"/>
    </row>
    <row r="99" spans="1:17" ht="45.75" customHeight="1" x14ac:dyDescent="0.4"/>
    <row r="100" spans="1:17" ht="35.25" x14ac:dyDescent="0.4">
      <c r="A100" s="79" t="s">
        <v>12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44"/>
    </row>
    <row r="101" spans="1:17" ht="11.25" customHeight="1" x14ac:dyDescent="0.4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45"/>
    </row>
    <row r="102" spans="1:17" ht="35.25" x14ac:dyDescent="0.4">
      <c r="A102" s="79" t="s">
        <v>102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45"/>
    </row>
    <row r="103" spans="1:17" ht="35.25" x14ac:dyDescent="0.4">
      <c r="A103" s="129" t="s">
        <v>21</v>
      </c>
      <c r="B103" s="129"/>
      <c r="C103" s="129"/>
      <c r="D103" s="129"/>
      <c r="E103" s="129"/>
      <c r="F103" s="129"/>
      <c r="G103" s="129"/>
      <c r="H103" s="89">
        <f>COUNTIF(B107:B115,"&gt;0")</f>
        <v>0</v>
      </c>
      <c r="I103" s="79" t="s">
        <v>96</v>
      </c>
      <c r="J103" s="79"/>
      <c r="K103" s="79"/>
      <c r="L103" s="79"/>
      <c r="M103" s="79"/>
      <c r="N103" s="79"/>
      <c r="O103" s="45"/>
    </row>
    <row r="104" spans="1:17" ht="35.25" x14ac:dyDescent="0.4">
      <c r="A104" s="45"/>
      <c r="B104" s="45"/>
      <c r="C104" s="45"/>
      <c r="D104" s="45"/>
      <c r="E104" s="44"/>
      <c r="F104" s="45"/>
      <c r="G104" s="48"/>
      <c r="H104" s="45"/>
      <c r="I104" s="45"/>
      <c r="J104" s="45"/>
      <c r="K104" s="45"/>
      <c r="L104" s="45"/>
      <c r="M104" s="45"/>
      <c r="N104" s="45"/>
      <c r="O104" s="45"/>
    </row>
    <row r="105" spans="1:17" ht="28.5" customHeight="1" x14ac:dyDescent="0.4">
      <c r="A105" s="44"/>
      <c r="B105" s="44"/>
      <c r="C105" s="44"/>
      <c r="D105" s="44"/>
      <c r="E105" s="44"/>
      <c r="F105" s="44"/>
      <c r="G105" s="219" t="s">
        <v>37</v>
      </c>
      <c r="H105" s="219"/>
      <c r="I105" s="219"/>
      <c r="J105" s="219"/>
      <c r="K105" s="219"/>
      <c r="L105" s="219"/>
      <c r="M105" s="219"/>
      <c r="N105" s="219"/>
      <c r="O105" s="219"/>
      <c r="Q105" s="12"/>
    </row>
    <row r="106" spans="1:17" ht="43.5" customHeight="1" x14ac:dyDescent="0.4">
      <c r="A106" s="45"/>
      <c r="B106" s="220" t="s">
        <v>38</v>
      </c>
      <c r="C106" s="220"/>
      <c r="D106" s="220"/>
      <c r="E106" s="220"/>
      <c r="F106" s="220"/>
      <c r="G106" s="221" t="s">
        <v>18</v>
      </c>
      <c r="H106" s="221"/>
      <c r="I106" s="221"/>
      <c r="J106" s="221"/>
      <c r="K106" s="221"/>
      <c r="L106" s="221" t="s">
        <v>17</v>
      </c>
      <c r="M106" s="221"/>
      <c r="N106" s="221"/>
      <c r="O106" s="221"/>
      <c r="Q106" s="13"/>
    </row>
    <row r="107" spans="1:17" ht="35.25" x14ac:dyDescent="0.4">
      <c r="A107" s="46" t="s">
        <v>103</v>
      </c>
      <c r="B107" s="50">
        <f>K9</f>
        <v>0</v>
      </c>
      <c r="C107" s="214">
        <f t="shared" ref="C107:C115" si="1">B107*100000</f>
        <v>0</v>
      </c>
      <c r="D107" s="214"/>
      <c r="E107" s="214"/>
      <c r="F107" s="214"/>
      <c r="G107" s="215">
        <f>IF($H$103&gt;=4,I12,0)</f>
        <v>0</v>
      </c>
      <c r="H107" s="215"/>
      <c r="I107" s="171">
        <f t="shared" ref="I107:I115" si="2">G107*7550</f>
        <v>0</v>
      </c>
      <c r="J107" s="171"/>
      <c r="K107" s="171"/>
      <c r="L107" s="49">
        <f>IF($H$103&gt;=4,I13,0)</f>
        <v>0</v>
      </c>
      <c r="M107" s="49"/>
      <c r="N107" s="171">
        <f t="shared" ref="N107:N115" si="3">L107*2760</f>
        <v>0</v>
      </c>
      <c r="O107" s="171"/>
      <c r="Q107" s="13"/>
    </row>
    <row r="108" spans="1:17" ht="35.25" x14ac:dyDescent="0.4">
      <c r="A108" s="46" t="s">
        <v>104</v>
      </c>
      <c r="B108" s="50">
        <f>K15</f>
        <v>0</v>
      </c>
      <c r="C108" s="214">
        <f t="shared" si="1"/>
        <v>0</v>
      </c>
      <c r="D108" s="214"/>
      <c r="E108" s="214"/>
      <c r="F108" s="214"/>
      <c r="G108" s="215">
        <f>IF($H$103&gt;=4,I18,0)</f>
        <v>0</v>
      </c>
      <c r="H108" s="215"/>
      <c r="I108" s="171">
        <f t="shared" si="2"/>
        <v>0</v>
      </c>
      <c r="J108" s="171"/>
      <c r="K108" s="171"/>
      <c r="L108" s="49">
        <f>IF($H$103&gt;=4,I19,0)</f>
        <v>0</v>
      </c>
      <c r="M108" s="49"/>
      <c r="N108" s="171">
        <f t="shared" si="3"/>
        <v>0</v>
      </c>
      <c r="O108" s="171"/>
      <c r="Q108" s="13"/>
    </row>
    <row r="109" spans="1:17" ht="35.25" x14ac:dyDescent="0.4">
      <c r="A109" s="46" t="s">
        <v>105</v>
      </c>
      <c r="B109" s="50">
        <f>K21</f>
        <v>0</v>
      </c>
      <c r="C109" s="214">
        <f t="shared" si="1"/>
        <v>0</v>
      </c>
      <c r="D109" s="214"/>
      <c r="E109" s="214"/>
      <c r="F109" s="214"/>
      <c r="G109" s="215">
        <f>IF($H$103&gt;=4,I24,0)</f>
        <v>0</v>
      </c>
      <c r="H109" s="215"/>
      <c r="I109" s="171">
        <f t="shared" si="2"/>
        <v>0</v>
      </c>
      <c r="J109" s="171"/>
      <c r="K109" s="171"/>
      <c r="L109" s="49">
        <f>IF($H$103&gt;=4,I25,0)</f>
        <v>0</v>
      </c>
      <c r="M109" s="49"/>
      <c r="N109" s="171">
        <f t="shared" si="3"/>
        <v>0</v>
      </c>
      <c r="O109" s="171"/>
      <c r="Q109" s="13"/>
    </row>
    <row r="110" spans="1:17" ht="35.25" x14ac:dyDescent="0.4">
      <c r="A110" s="46" t="s">
        <v>106</v>
      </c>
      <c r="B110" s="50">
        <f>K27</f>
        <v>0</v>
      </c>
      <c r="C110" s="214">
        <f t="shared" si="1"/>
        <v>0</v>
      </c>
      <c r="D110" s="214"/>
      <c r="E110" s="214"/>
      <c r="F110" s="214"/>
      <c r="G110" s="215">
        <f>IF($H$103&gt;=4,I30,0)</f>
        <v>0</v>
      </c>
      <c r="H110" s="215"/>
      <c r="I110" s="171">
        <f t="shared" si="2"/>
        <v>0</v>
      </c>
      <c r="J110" s="171"/>
      <c r="K110" s="171"/>
      <c r="L110" s="49">
        <f>IF($H$103&gt;=4,I31,0)</f>
        <v>0</v>
      </c>
      <c r="M110" s="49"/>
      <c r="N110" s="171">
        <f t="shared" si="3"/>
        <v>0</v>
      </c>
      <c r="O110" s="171"/>
      <c r="Q110" s="13"/>
    </row>
    <row r="111" spans="1:17" ht="35.25" x14ac:dyDescent="0.4">
      <c r="A111" s="46" t="s">
        <v>107</v>
      </c>
      <c r="B111" s="50">
        <f>K33</f>
        <v>0</v>
      </c>
      <c r="C111" s="214">
        <f t="shared" si="1"/>
        <v>0</v>
      </c>
      <c r="D111" s="214"/>
      <c r="E111" s="214"/>
      <c r="F111" s="214"/>
      <c r="G111" s="215">
        <f>IF($H$103&gt;=4,I36,0)</f>
        <v>0</v>
      </c>
      <c r="H111" s="215"/>
      <c r="I111" s="171">
        <f t="shared" si="2"/>
        <v>0</v>
      </c>
      <c r="J111" s="171"/>
      <c r="K111" s="171"/>
      <c r="L111" s="49">
        <f>IF($H$103&gt;=4,I37,0)</f>
        <v>0</v>
      </c>
      <c r="M111" s="49"/>
      <c r="N111" s="171">
        <f t="shared" si="3"/>
        <v>0</v>
      </c>
      <c r="O111" s="171"/>
      <c r="Q111" s="13"/>
    </row>
    <row r="112" spans="1:17" ht="35.25" x14ac:dyDescent="0.4">
      <c r="A112" s="46" t="s">
        <v>108</v>
      </c>
      <c r="B112" s="50">
        <f>K39</f>
        <v>0</v>
      </c>
      <c r="C112" s="214">
        <f t="shared" si="1"/>
        <v>0</v>
      </c>
      <c r="D112" s="214"/>
      <c r="E112" s="214"/>
      <c r="F112" s="214"/>
      <c r="G112" s="215">
        <f>IF($H$103&gt;=4,I42,0)</f>
        <v>0</v>
      </c>
      <c r="H112" s="215"/>
      <c r="I112" s="171">
        <f t="shared" si="2"/>
        <v>0</v>
      </c>
      <c r="J112" s="171"/>
      <c r="K112" s="171"/>
      <c r="L112" s="49">
        <f>IF($H$103&gt;=4,I43,0)</f>
        <v>0</v>
      </c>
      <c r="M112" s="49"/>
      <c r="N112" s="171">
        <f t="shared" si="3"/>
        <v>0</v>
      </c>
      <c r="O112" s="171"/>
      <c r="Q112" s="13"/>
    </row>
    <row r="113" spans="1:17" ht="35.25" x14ac:dyDescent="0.4">
      <c r="A113" s="46" t="s">
        <v>109</v>
      </c>
      <c r="B113" s="50">
        <f>K49</f>
        <v>0</v>
      </c>
      <c r="C113" s="214">
        <f t="shared" si="1"/>
        <v>0</v>
      </c>
      <c r="D113" s="214"/>
      <c r="E113" s="214"/>
      <c r="F113" s="214"/>
      <c r="G113" s="215">
        <f>IF($H$103&gt;=4,I52,0)</f>
        <v>0</v>
      </c>
      <c r="H113" s="215"/>
      <c r="I113" s="171">
        <f t="shared" si="2"/>
        <v>0</v>
      </c>
      <c r="J113" s="171"/>
      <c r="K113" s="171"/>
      <c r="L113" s="49">
        <f>IF($H$103&gt;=4,I53,0)</f>
        <v>0</v>
      </c>
      <c r="M113" s="49"/>
      <c r="N113" s="171">
        <f t="shared" si="3"/>
        <v>0</v>
      </c>
      <c r="O113" s="171"/>
      <c r="Q113" s="13"/>
    </row>
    <row r="114" spans="1:17" ht="35.25" x14ac:dyDescent="0.4">
      <c r="A114" s="46" t="s">
        <v>110</v>
      </c>
      <c r="B114" s="50">
        <f>K55</f>
        <v>0</v>
      </c>
      <c r="C114" s="214">
        <f t="shared" si="1"/>
        <v>0</v>
      </c>
      <c r="D114" s="214"/>
      <c r="E114" s="214"/>
      <c r="F114" s="214"/>
      <c r="G114" s="215">
        <f>IF($H$103&gt;=4,I58,0)</f>
        <v>0</v>
      </c>
      <c r="H114" s="215"/>
      <c r="I114" s="171">
        <f t="shared" si="2"/>
        <v>0</v>
      </c>
      <c r="J114" s="171"/>
      <c r="K114" s="171"/>
      <c r="L114" s="49">
        <f>IF($H$103&gt;=4,I59,0)</f>
        <v>0</v>
      </c>
      <c r="M114" s="49"/>
      <c r="N114" s="171">
        <f t="shared" si="3"/>
        <v>0</v>
      </c>
      <c r="O114" s="171"/>
      <c r="Q114" s="13"/>
    </row>
    <row r="115" spans="1:17" ht="36" thickBot="1" x14ac:dyDescent="0.45">
      <c r="A115" s="51" t="s">
        <v>111</v>
      </c>
      <c r="B115" s="52">
        <f>K61</f>
        <v>0</v>
      </c>
      <c r="C115" s="223">
        <f t="shared" si="1"/>
        <v>0</v>
      </c>
      <c r="D115" s="223"/>
      <c r="E115" s="223"/>
      <c r="F115" s="223"/>
      <c r="G115" s="224">
        <f>IF($H$103&gt;=4,I64,0)</f>
        <v>0</v>
      </c>
      <c r="H115" s="224"/>
      <c r="I115" s="183">
        <f t="shared" si="2"/>
        <v>0</v>
      </c>
      <c r="J115" s="183"/>
      <c r="K115" s="183"/>
      <c r="L115" s="53">
        <f>IF($H$103&gt;=4,I65,0)</f>
        <v>0</v>
      </c>
      <c r="M115" s="53"/>
      <c r="N115" s="183">
        <f t="shared" si="3"/>
        <v>0</v>
      </c>
      <c r="O115" s="183"/>
    </row>
    <row r="116" spans="1:17" ht="36" thickTop="1" x14ac:dyDescent="0.4">
      <c r="A116" s="54" t="s">
        <v>34</v>
      </c>
      <c r="B116" s="55">
        <f>SUM(B107:B115)</f>
        <v>0</v>
      </c>
      <c r="C116" s="187">
        <f>SUM(C107:F115)</f>
        <v>0</v>
      </c>
      <c r="D116" s="187"/>
      <c r="E116" s="187"/>
      <c r="F116" s="187"/>
      <c r="G116" s="226">
        <f>SUM(G107:H115)</f>
        <v>0</v>
      </c>
      <c r="H116" s="226"/>
      <c r="I116" s="227">
        <f>SUM(I107:K115)</f>
        <v>0</v>
      </c>
      <c r="J116" s="227"/>
      <c r="K116" s="227"/>
      <c r="L116" s="56">
        <f>SUM(L107:L115)</f>
        <v>0</v>
      </c>
      <c r="M116" s="56"/>
      <c r="N116" s="227">
        <f>SUM(N107:O115)</f>
        <v>0</v>
      </c>
      <c r="O116" s="227"/>
    </row>
    <row r="117" spans="1:17" ht="118.5" customHeight="1" x14ac:dyDescent="0.4">
      <c r="A117" s="51"/>
      <c r="B117" s="51"/>
      <c r="C117" s="51"/>
      <c r="D117" s="51"/>
      <c r="E117" s="51"/>
      <c r="F117" s="51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7" ht="25.5" x14ac:dyDescent="0.4">
      <c r="A118" s="114" t="s">
        <v>22</v>
      </c>
      <c r="B118" s="228"/>
      <c r="C118" s="228"/>
      <c r="D118" s="228"/>
      <c r="E118" s="228"/>
      <c r="F118" s="228"/>
      <c r="G118" s="172" t="s">
        <v>23</v>
      </c>
      <c r="H118" s="172"/>
      <c r="I118" s="172"/>
      <c r="J118" s="229"/>
      <c r="K118" s="230"/>
      <c r="L118" s="230"/>
      <c r="M118" s="230"/>
      <c r="N118" s="230"/>
      <c r="O118" s="231"/>
    </row>
    <row r="119" spans="1:17" ht="25.5" x14ac:dyDescent="0.4">
      <c r="A119" s="114" t="s">
        <v>24</v>
      </c>
      <c r="B119" s="222"/>
      <c r="C119" s="222"/>
      <c r="D119" s="222"/>
      <c r="E119" s="222"/>
      <c r="F119" s="222"/>
      <c r="G119" s="172" t="s">
        <v>25</v>
      </c>
      <c r="H119" s="172"/>
      <c r="I119" s="172"/>
      <c r="J119" s="225"/>
      <c r="K119" s="225"/>
      <c r="L119" s="225"/>
      <c r="M119" s="225"/>
      <c r="N119" s="225"/>
      <c r="O119" s="225"/>
    </row>
    <row r="120" spans="1:17" ht="30" customHeight="1" x14ac:dyDescent="0.4">
      <c r="A120" s="114" t="s">
        <v>26</v>
      </c>
      <c r="B120" s="222"/>
      <c r="C120" s="222"/>
      <c r="D120" s="222"/>
      <c r="E120" s="222"/>
      <c r="F120" s="222"/>
      <c r="G120" s="172" t="s">
        <v>27</v>
      </c>
      <c r="H120" s="172"/>
      <c r="I120" s="172"/>
      <c r="J120" s="225"/>
      <c r="K120" s="225"/>
      <c r="L120" s="225"/>
      <c r="M120" s="225"/>
      <c r="N120" s="225"/>
      <c r="O120" s="225"/>
    </row>
    <row r="121" spans="1:17" ht="30" customHeight="1" x14ac:dyDescent="0.4">
      <c r="A121" s="114" t="s">
        <v>29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</row>
    <row r="122" spans="1:17" ht="30" customHeight="1" x14ac:dyDescent="0.4">
      <c r="A122" s="114" t="s">
        <v>28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</row>
    <row r="123" spans="1:17" ht="80.25" customHeight="1" x14ac:dyDescent="0.4">
      <c r="A123" s="181" t="s">
        <v>63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</row>
    <row r="124" spans="1:17" x14ac:dyDescent="0.4">
      <c r="C124" s="175"/>
      <c r="D124" s="175"/>
    </row>
    <row r="125" spans="1:17" x14ac:dyDescent="0.4">
      <c r="C125" s="175"/>
      <c r="D125" s="175"/>
    </row>
    <row r="126" spans="1:17" ht="18.75" customHeight="1" x14ac:dyDescent="0.4">
      <c r="C126" s="175"/>
      <c r="D126" s="175"/>
    </row>
    <row r="127" spans="1:17" ht="18.75" customHeight="1" x14ac:dyDescent="0.4">
      <c r="C127" s="175"/>
      <c r="D127" s="175"/>
    </row>
    <row r="128" spans="1:17" x14ac:dyDescent="0.4">
      <c r="C128" s="175"/>
      <c r="D128" s="175"/>
    </row>
    <row r="129" spans="3:4" x14ac:dyDescent="0.4">
      <c r="C129" s="175"/>
      <c r="D129" s="175"/>
    </row>
    <row r="130" spans="3:4" x14ac:dyDescent="0.4">
      <c r="C130" s="175"/>
      <c r="D130" s="175"/>
    </row>
    <row r="131" spans="3:4" x14ac:dyDescent="0.4">
      <c r="C131" s="175"/>
      <c r="D131" s="175"/>
    </row>
    <row r="132" spans="3:4" x14ac:dyDescent="0.4">
      <c r="C132" s="175"/>
      <c r="D132" s="175"/>
    </row>
    <row r="133" spans="3:4" x14ac:dyDescent="0.4">
      <c r="C133" s="175"/>
      <c r="D133" s="175"/>
    </row>
    <row r="134" spans="3:4" x14ac:dyDescent="0.4">
      <c r="C134" s="175"/>
      <c r="D134" s="175"/>
    </row>
    <row r="135" spans="3:4" x14ac:dyDescent="0.4">
      <c r="C135" s="175"/>
      <c r="D135" s="175"/>
    </row>
    <row r="136" spans="3:4" x14ac:dyDescent="0.4">
      <c r="C136" s="175"/>
      <c r="D136" s="175"/>
    </row>
    <row r="137" spans="3:4" x14ac:dyDescent="0.4">
      <c r="C137" s="175"/>
      <c r="D137" s="175"/>
    </row>
    <row r="138" spans="3:4" x14ac:dyDescent="0.4">
      <c r="C138" s="175"/>
      <c r="D138" s="175"/>
    </row>
    <row r="139" spans="3:4" x14ac:dyDescent="0.4">
      <c r="C139" s="175"/>
      <c r="D139" s="175"/>
    </row>
    <row r="140" spans="3:4" x14ac:dyDescent="0.4">
      <c r="C140" s="175"/>
      <c r="D140" s="175"/>
    </row>
  </sheetData>
  <mergeCells count="166">
    <mergeCell ref="I85:O85"/>
    <mergeCell ref="I84:O84"/>
    <mergeCell ref="F84:G85"/>
    <mergeCell ref="F86:G87"/>
    <mergeCell ref="L48:N48"/>
    <mergeCell ref="L49:N49"/>
    <mergeCell ref="L50:N50"/>
    <mergeCell ref="L51:N51"/>
    <mergeCell ref="L52:N52"/>
    <mergeCell ref="L53:N53"/>
    <mergeCell ref="L57:N57"/>
    <mergeCell ref="L58:N58"/>
    <mergeCell ref="L59:N59"/>
    <mergeCell ref="L43:N43"/>
    <mergeCell ref="I46:J47"/>
    <mergeCell ref="I69:K69"/>
    <mergeCell ref="I70:K70"/>
    <mergeCell ref="B1:I1"/>
    <mergeCell ref="B44:I44"/>
    <mergeCell ref="A103:G103"/>
    <mergeCell ref="L23:N23"/>
    <mergeCell ref="L24:N24"/>
    <mergeCell ref="L20:N20"/>
    <mergeCell ref="A75:O77"/>
    <mergeCell ref="L60:N60"/>
    <mergeCell ref="L61:N61"/>
    <mergeCell ref="L62:N62"/>
    <mergeCell ref="L63:N63"/>
    <mergeCell ref="L64:N64"/>
    <mergeCell ref="L65:N65"/>
    <mergeCell ref="L54:N54"/>
    <mergeCell ref="L55:N55"/>
    <mergeCell ref="L56:N56"/>
    <mergeCell ref="L16:N16"/>
    <mergeCell ref="K46:K47"/>
    <mergeCell ref="H87:J87"/>
    <mergeCell ref="K87:O87"/>
    <mergeCell ref="B119:F119"/>
    <mergeCell ref="G119:I119"/>
    <mergeCell ref="J119:O119"/>
    <mergeCell ref="B120:F120"/>
    <mergeCell ref="G120:I120"/>
    <mergeCell ref="J120:O120"/>
    <mergeCell ref="C116:F116"/>
    <mergeCell ref="G116:H116"/>
    <mergeCell ref="I116:K116"/>
    <mergeCell ref="N116:O116"/>
    <mergeCell ref="B118:F118"/>
    <mergeCell ref="G118:I118"/>
    <mergeCell ref="J118:O118"/>
    <mergeCell ref="C114:F114"/>
    <mergeCell ref="I114:K114"/>
    <mergeCell ref="N114:O114"/>
    <mergeCell ref="C115:F115"/>
    <mergeCell ref="G115:H115"/>
    <mergeCell ref="I115:K115"/>
    <mergeCell ref="N115:O115"/>
    <mergeCell ref="L40:N40"/>
    <mergeCell ref="C137:D137"/>
    <mergeCell ref="G112:H112"/>
    <mergeCell ref="I112:K112"/>
    <mergeCell ref="N112:O112"/>
    <mergeCell ref="C113:F113"/>
    <mergeCell ref="G113:H113"/>
    <mergeCell ref="I113:K113"/>
    <mergeCell ref="N113:O113"/>
    <mergeCell ref="G114:H114"/>
    <mergeCell ref="C110:F110"/>
    <mergeCell ref="G110:H110"/>
    <mergeCell ref="I110:K110"/>
    <mergeCell ref="N110:O110"/>
    <mergeCell ref="C111:F111"/>
    <mergeCell ref="G111:H111"/>
    <mergeCell ref="I111:K111"/>
    <mergeCell ref="C138:D138"/>
    <mergeCell ref="C139:D139"/>
    <mergeCell ref="C140:D140"/>
    <mergeCell ref="B68:F68"/>
    <mergeCell ref="B69:F69"/>
    <mergeCell ref="B70:F70"/>
    <mergeCell ref="B71:F71"/>
    <mergeCell ref="B72:F7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24:D124"/>
    <mergeCell ref="B121:O121"/>
    <mergeCell ref="B122:O122"/>
    <mergeCell ref="C112:F112"/>
    <mergeCell ref="N111:O111"/>
    <mergeCell ref="C108:F108"/>
    <mergeCell ref="G108:H108"/>
    <mergeCell ref="I108:K108"/>
    <mergeCell ref="N108:O108"/>
    <mergeCell ref="C109:F109"/>
    <mergeCell ref="G109:H109"/>
    <mergeCell ref="I109:K109"/>
    <mergeCell ref="N109:O109"/>
    <mergeCell ref="C107:F107"/>
    <mergeCell ref="G107:H107"/>
    <mergeCell ref="I107:K107"/>
    <mergeCell ref="N107:O107"/>
    <mergeCell ref="A90:O90"/>
    <mergeCell ref="A94:O94"/>
    <mergeCell ref="E97:J97"/>
    <mergeCell ref="G105:O105"/>
    <mergeCell ref="B106:F106"/>
    <mergeCell ref="G106:K106"/>
    <mergeCell ref="L106:O106"/>
    <mergeCell ref="L46:N47"/>
    <mergeCell ref="L34:N34"/>
    <mergeCell ref="L35:N35"/>
    <mergeCell ref="L19:N19"/>
    <mergeCell ref="L15:N1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6:N26"/>
    <mergeCell ref="L27:N27"/>
    <mergeCell ref="L21:N21"/>
    <mergeCell ref="L17:N17"/>
    <mergeCell ref="L18:N18"/>
    <mergeCell ref="L25:N25"/>
    <mergeCell ref="L22:N22"/>
    <mergeCell ref="L41:N41"/>
    <mergeCell ref="L42:N42"/>
    <mergeCell ref="A2:N2"/>
    <mergeCell ref="L82:O82"/>
    <mergeCell ref="M1:O1"/>
    <mergeCell ref="A82:D82"/>
    <mergeCell ref="B97:D97"/>
    <mergeCell ref="A123:O123"/>
    <mergeCell ref="I6:J7"/>
    <mergeCell ref="K6:K7"/>
    <mergeCell ref="L6:N7"/>
    <mergeCell ref="I68:K68"/>
    <mergeCell ref="B78:O78"/>
    <mergeCell ref="E79:O79"/>
    <mergeCell ref="B80:D81"/>
    <mergeCell ref="E80:F80"/>
    <mergeCell ref="E81:F81"/>
    <mergeCell ref="G80:O80"/>
    <mergeCell ref="G81:N81"/>
    <mergeCell ref="L8:N8"/>
    <mergeCell ref="L9:N9"/>
    <mergeCell ref="L10:N10"/>
    <mergeCell ref="L11:N11"/>
    <mergeCell ref="L12:N12"/>
    <mergeCell ref="L13:N13"/>
    <mergeCell ref="L14:N14"/>
  </mergeCells>
  <phoneticPr fontId="2"/>
  <pageMargins left="1.1023622047244095" right="0.70866141732283472" top="0.74803149606299213" bottom="0.74803149606299213" header="0.31496062992125984" footer="0.31496062992125984"/>
  <pageSetup paperSize="9" scale="38" fitToHeight="0" orientation="portrait" cellComments="asDisplayed" r:id="rId1"/>
  <rowBreaks count="2" manualBreakCount="2">
    <brk id="43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診療所用</vt:lpstr>
      <vt:lpstr>病院用</vt:lpstr>
      <vt:lpstr>診療所用!Print_Area</vt:lpstr>
      <vt:lpstr>病院用!Print_Area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2021-08-20T00:59:55Z</cp:lastPrinted>
  <dcterms:created xsi:type="dcterms:W3CDTF">2021-05-25T06:48:22Z</dcterms:created>
  <dcterms:modified xsi:type="dcterms:W3CDTF">2021-12-23T04:25:42Z</dcterms:modified>
</cp:coreProperties>
</file>