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585" activeTab="0"/>
  </bookViews>
  <sheets>
    <sheet name="1施設" sheetId="1" r:id="rId1"/>
    <sheet name="2損益" sheetId="2" r:id="rId2"/>
    <sheet name="3費用" sheetId="3" r:id="rId3"/>
    <sheet name="4貸借" sheetId="4" r:id="rId4"/>
    <sheet name="5資本" sheetId="5" r:id="rId5"/>
  </sheets>
  <externalReferences>
    <externalReference r:id="rId8"/>
  </externalReferences>
  <definedNames>
    <definedName name="_印刷">'[1]リンク'!$CT$32</definedName>
    <definedName name="_xlnm.Print_Area" localSheetId="2">'3費用'!$A$1:$BH$46</definedName>
    <definedName name="_xlnm.Print_Area" localSheetId="3">'4貸借'!$A$1:$BE$59</definedName>
    <definedName name="ﾀｲﾄﾙ列">#REF!</definedName>
    <definedName name="印刷範囲">'1施設'!$IU$1:$IV$31</definedName>
  </definedNames>
  <calcPr calcMode="manual" fullCalcOnLoad="1"/>
</workbook>
</file>

<file path=xl/sharedStrings.xml><?xml version="1.0" encoding="utf-8"?>
<sst xmlns="http://schemas.openxmlformats.org/spreadsheetml/2006/main" count="1774" uniqueCount="659">
  <si>
    <t>総収益</t>
  </si>
  <si>
    <t>営業収益</t>
  </si>
  <si>
    <t>(1)</t>
  </si>
  <si>
    <t>ア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</si>
  <si>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</si>
  <si>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</si>
  <si>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</si>
  <si>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</si>
  <si>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</si>
  <si>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</si>
  <si>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</si>
  <si>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</si>
  <si>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</si>
  <si>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</si>
  <si>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</si>
  <si>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受託工事費</t>
  </si>
  <si>
    <t>総係費</t>
  </si>
  <si>
    <t>減価償却費</t>
  </si>
  <si>
    <t>資産減耗費</t>
  </si>
  <si>
    <t>その他営業費用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</si>
  <si>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</si>
  <si>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</si>
  <si>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</si>
  <si>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</si>
  <si>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</si>
  <si>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</si>
  <si>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</si>
  <si>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</si>
  <si>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</si>
  <si>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</si>
  <si>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</si>
  <si>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</si>
  <si>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</si>
  <si>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</si>
  <si>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</si>
  <si>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一般会計繰入金</t>
  </si>
  <si>
    <t>総収支比率</t>
  </si>
  <si>
    <t>経常収支比率</t>
  </si>
  <si>
    <t>（単位：千円、％）</t>
  </si>
  <si>
    <t>イ</t>
  </si>
  <si>
    <t>ウ</t>
  </si>
  <si>
    <t>(3)</t>
  </si>
  <si>
    <t>2.</t>
  </si>
  <si>
    <t>3.</t>
  </si>
  <si>
    <t>(2)</t>
  </si>
  <si>
    <t>(1)</t>
  </si>
  <si>
    <t>(2)</t>
  </si>
  <si>
    <t>（単位：千円）</t>
  </si>
  <si>
    <t>職員給与費</t>
  </si>
  <si>
    <t>基本給</t>
  </si>
  <si>
    <t>手当</t>
  </si>
  <si>
    <t>賃金</t>
  </si>
  <si>
    <t>退職給与金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</si>
  <si>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</si>
  <si>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</si>
  <si>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</si>
  <si>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</si>
  <si>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</si>
  <si>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</si>
  <si>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</si>
  <si>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(1)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</si>
  <si>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</si>
  <si>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</si>
  <si>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</si>
  <si>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</si>
  <si>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</si>
  <si>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</si>
  <si>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</si>
  <si>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</si>
  <si>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</si>
  <si>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</si>
  <si>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</si>
  <si>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</si>
  <si>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</si>
  <si>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</si>
  <si>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</si>
  <si>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</si>
  <si>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</si>
  <si>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</si>
  <si>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</si>
  <si>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</si>
  <si>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</si>
  <si>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</si>
  <si>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</si>
  <si>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</si>
  <si>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</si>
  <si>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自己資本金</t>
  </si>
  <si>
    <t>固有資本金(引継資本金)</t>
  </si>
  <si>
    <t>再評価組入資本金</t>
  </si>
  <si>
    <t>繰入資本金</t>
  </si>
  <si>
    <t>組入資本金(造成資本金)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</si>
  <si>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</si>
  <si>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</si>
  <si>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</si>
  <si>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</si>
  <si>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</si>
  <si>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</si>
  <si>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</si>
  <si>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</si>
  <si>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</si>
  <si>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</si>
  <si>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</si>
  <si>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</si>
  <si>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</si>
  <si>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</si>
  <si>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</si>
  <si>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</si>
  <si>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</si>
  <si>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</si>
  <si>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</si>
  <si>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</si>
  <si>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</si>
  <si>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</si>
  <si>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</si>
  <si>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</si>
  <si>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</si>
  <si>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</si>
  <si>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</si>
  <si>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</si>
  <si>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</si>
  <si>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</si>
  <si>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</si>
  <si>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</si>
  <si>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</si>
  <si>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</si>
  <si>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</si>
  <si>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</si>
  <si>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</si>
  <si>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</si>
  <si>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</si>
  <si>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</si>
  <si>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</si>
  <si>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</si>
  <si>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</si>
  <si>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</si>
  <si>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</si>
  <si>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</si>
  <si>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第２表　損益計算書（団体別）</t>
  </si>
  <si>
    <t>原水及び浄水費</t>
  </si>
  <si>
    <t>配水及び給水費</t>
  </si>
  <si>
    <t>業務費</t>
  </si>
  <si>
    <t>第３表　費用構成表（団体別）</t>
  </si>
  <si>
    <t>動力費</t>
  </si>
  <si>
    <t>材料費</t>
  </si>
  <si>
    <t>薬品費</t>
  </si>
  <si>
    <t>路面復旧費</t>
  </si>
  <si>
    <t>受水費</t>
  </si>
  <si>
    <t>１㎥当たり
金額（円）</t>
  </si>
  <si>
    <t xml:space="preserve">規　模 </t>
  </si>
  <si>
    <t>金　　　額
（千　円）</t>
  </si>
  <si>
    <t>団体名</t>
  </si>
  <si>
    <t>規　模</t>
  </si>
  <si>
    <t>八戸圏域水道企業団</t>
  </si>
  <si>
    <t>津軽広域西北事業部</t>
  </si>
  <si>
    <t>津軽広域津軽事業部</t>
  </si>
  <si>
    <t>第４表　貸借対照表（団体別）</t>
  </si>
  <si>
    <t>　　　　　　　　　　
　　　　　　　　　　　団体名
 項  目　　　　　　</t>
  </si>
  <si>
    <t>第５表　資本的収支の状況（団体別）</t>
  </si>
  <si>
    <t>八戸圏域
水道企業団</t>
  </si>
  <si>
    <t>津軽広域
西北事業部</t>
  </si>
  <si>
    <t>津軽広域
津軽事業部</t>
  </si>
  <si>
    <t>事業開始</t>
  </si>
  <si>
    <t>年月日</t>
  </si>
  <si>
    <t>事業創設認可</t>
  </si>
  <si>
    <t>供用開始</t>
  </si>
  <si>
    <t>法適用年月日</t>
  </si>
  <si>
    <t>管理者</t>
  </si>
  <si>
    <t>行政区域内人口</t>
  </si>
  <si>
    <t>計画給水人口</t>
  </si>
  <si>
    <t>現在給水人口</t>
  </si>
  <si>
    <t>普及率</t>
  </si>
  <si>
    <t>水源</t>
  </si>
  <si>
    <t>種類</t>
  </si>
  <si>
    <t>導送配水管延長（千ｍ)</t>
  </si>
  <si>
    <t>年間総配水量（千㎥)</t>
  </si>
  <si>
    <t>年間総有収水量(千㎥)</t>
  </si>
  <si>
    <t>超過料金(円/㎥)</t>
  </si>
  <si>
    <t>現行料金実施年月日</t>
  </si>
  <si>
    <t>職員数</t>
  </si>
  <si>
    <t>内訳</t>
  </si>
  <si>
    <t>損益勘定所属職員数</t>
  </si>
  <si>
    <t>資本勘定所属職員数</t>
  </si>
  <si>
    <t xml:space="preserve">規　模 </t>
  </si>
  <si>
    <t>第１表　施設及び業務状況（団体別）</t>
  </si>
  <si>
    <t>基本水量(㎥)</t>
  </si>
  <si>
    <t>基本料金(円)</t>
  </si>
  <si>
    <t>設  　置</t>
  </si>
  <si>
    <t>設　　置</t>
  </si>
  <si>
    <t>非 設 置</t>
  </si>
  <si>
    <t>表流水、地下</t>
  </si>
  <si>
    <t>地 下 水</t>
  </si>
  <si>
    <t>表 流 水</t>
  </si>
  <si>
    <t>受　　水</t>
  </si>
  <si>
    <t>そ の 他</t>
  </si>
  <si>
    <t>ダ　　ム</t>
  </si>
  <si>
    <t>伏 流 水</t>
  </si>
  <si>
    <t>表流水、ダム､</t>
  </si>
  <si>
    <t>有収率(G/E×100％)</t>
  </si>
  <si>
    <t>一日最大配水量（㎥/日)</t>
  </si>
  <si>
    <t>配水能力（㎥/日)</t>
  </si>
  <si>
    <t>水   利   権（㎥/日)</t>
  </si>
  <si>
    <t>給水収益</t>
  </si>
  <si>
    <t>五所川原市</t>
  </si>
  <si>
    <t>外ヶ浜町</t>
  </si>
  <si>
    <t>受　　水</t>
  </si>
  <si>
    <t>非　設　置</t>
  </si>
  <si>
    <t>青森市</t>
  </si>
  <si>
    <t>弘前市</t>
  </si>
  <si>
    <t>十和田市</t>
  </si>
  <si>
    <t>黒石市</t>
  </si>
  <si>
    <t>三沢市</t>
  </si>
  <si>
    <t>平川市</t>
  </si>
  <si>
    <t>藤崎町</t>
  </si>
  <si>
    <t>板柳町</t>
  </si>
  <si>
    <t>野辺地町</t>
  </si>
  <si>
    <t>七戸町</t>
  </si>
  <si>
    <t>平内町</t>
  </si>
  <si>
    <t>外ヶ浜町</t>
  </si>
  <si>
    <t>田舎館村</t>
  </si>
  <si>
    <t>鶴田町</t>
  </si>
  <si>
    <t>中泊町</t>
  </si>
  <si>
    <t>東北町</t>
  </si>
  <si>
    <t>六ヶ所村</t>
  </si>
  <si>
    <t>大間町</t>
  </si>
  <si>
    <t>東通村</t>
  </si>
  <si>
    <t>田子町</t>
  </si>
  <si>
    <t>平内町</t>
  </si>
  <si>
    <t>鯵ヶ沢町</t>
  </si>
  <si>
    <t>田子町</t>
  </si>
  <si>
    <t>久吉ダム水道企業団</t>
  </si>
  <si>
    <t>　</t>
  </si>
  <si>
    <t>むつ市</t>
  </si>
  <si>
    <t>田子町</t>
  </si>
  <si>
    <t>平5.4.1</t>
  </si>
  <si>
    <t>設　 置</t>
  </si>
  <si>
    <t>非 設 置</t>
  </si>
  <si>
    <t>地 下 水</t>
  </si>
  <si>
    <t>表 流 水</t>
  </si>
  <si>
    <t>表 流 水</t>
  </si>
  <si>
    <t>そ の 他</t>
  </si>
  <si>
    <t>久吉ダム
水道企業団</t>
  </si>
  <si>
    <t>久吉ダム
水道企業団</t>
  </si>
  <si>
    <t>地下水、受水</t>
  </si>
  <si>
    <t>明39.9.14</t>
  </si>
  <si>
    <t>明42.12.6</t>
  </si>
  <si>
    <t>昭7.2.17</t>
  </si>
  <si>
    <t>平17.4.1</t>
  </si>
  <si>
    <t>平18.2.27</t>
  </si>
  <si>
    <t>大13.5.31</t>
  </si>
  <si>
    <t>平17.3.28</t>
  </si>
  <si>
    <t>平17.1.1</t>
  </si>
  <si>
    <t>平17.3.14</t>
  </si>
  <si>
    <t>平18.1.1</t>
  </si>
  <si>
    <t>平17.3.31</t>
  </si>
  <si>
    <t>平9.4.1</t>
  </si>
  <si>
    <t>平10.4.1</t>
  </si>
  <si>
    <t>平13.5.1</t>
  </si>
  <si>
    <t>平9.7.1</t>
  </si>
  <si>
    <t>平8.9.1</t>
  </si>
  <si>
    <t>平18.4.1</t>
  </si>
  <si>
    <t>平3.5.1</t>
  </si>
  <si>
    <t>平15.5.1</t>
  </si>
  <si>
    <t>平17.4.1</t>
  </si>
  <si>
    <t>平11.4.1</t>
  </si>
  <si>
    <t>平19.11.1</t>
  </si>
  <si>
    <t>平9.2.1</t>
  </si>
  <si>
    <t>平15.4.1</t>
  </si>
  <si>
    <t>　　　　　　 　　　　　団体名
 項　目</t>
  </si>
  <si>
    <t>小計</t>
  </si>
  <si>
    <t>合計</t>
  </si>
  <si>
    <t>15万人以上</t>
  </si>
  <si>
    <t>3万人以上5万人未満</t>
  </si>
  <si>
    <t>1.5万人以上3万人未満</t>
  </si>
  <si>
    <t>1.5万人未満</t>
  </si>
  <si>
    <t>1.5万人未満</t>
  </si>
  <si>
    <t>用水供給事業</t>
  </si>
  <si>
    <t>総合計</t>
  </si>
  <si>
    <t>15万人以上</t>
  </si>
  <si>
    <t>青森市</t>
  </si>
  <si>
    <t>弘前市</t>
  </si>
  <si>
    <t>小計</t>
  </si>
  <si>
    <t>5万人以上15万人未満</t>
  </si>
  <si>
    <t>五所川原市</t>
  </si>
  <si>
    <t>十和田市</t>
  </si>
  <si>
    <t>むつ市</t>
  </si>
  <si>
    <t>黒石市</t>
  </si>
  <si>
    <t>三沢市</t>
  </si>
  <si>
    <t>1.5万人以上3万人未満</t>
  </si>
  <si>
    <t>平内町</t>
  </si>
  <si>
    <t>平内町</t>
  </si>
  <si>
    <t>鰺ヶ沢町</t>
  </si>
  <si>
    <t>合計</t>
  </si>
  <si>
    <t>総合計</t>
  </si>
  <si>
    <t>外ヶ浜町</t>
  </si>
  <si>
    <t>鯵ヶ沢町</t>
  </si>
  <si>
    <t>一日平均配水量（㎥/日)
(E/365)</t>
  </si>
  <si>
    <t>一日一人平均給水量
(G/C/365×1000)</t>
  </si>
  <si>
    <t>5万　人以上15万人未満</t>
  </si>
  <si>
    <t>1.5万人以上3万人未　満</t>
  </si>
  <si>
    <t>5万人以上15万人未満</t>
  </si>
  <si>
    <t>5万　人以上15万人未満</t>
  </si>
  <si>
    <t>昭61.3.25</t>
  </si>
  <si>
    <t>昭32.8.20</t>
  </si>
  <si>
    <t>昭21.4.1</t>
  </si>
  <si>
    <t>昭36.3.24</t>
  </si>
  <si>
    <t>昭25.1 1</t>
  </si>
  <si>
    <t>平6.3.18</t>
  </si>
  <si>
    <t>昭45.4.28</t>
  </si>
  <si>
    <t>昭58.6.15</t>
  </si>
  <si>
    <t>昭55.12.8</t>
  </si>
  <si>
    <t>昭49.8.7</t>
  </si>
  <si>
    <t>昭8.11.21</t>
  </si>
  <si>
    <t>昭61.4.1</t>
  </si>
  <si>
    <t>昭 2.2.1</t>
  </si>
  <si>
    <t>昭34.12.1</t>
  </si>
  <si>
    <t>昭38.2.1</t>
  </si>
  <si>
    <t>昭25.1.1</t>
  </si>
  <si>
    <t>平6.4.1</t>
  </si>
  <si>
    <t>昭57.2.1</t>
  </si>
  <si>
    <t>昭29.12.1</t>
  </si>
  <si>
    <t>昭37.4.1</t>
  </si>
  <si>
    <t>昭42.7.21</t>
  </si>
  <si>
    <t>昭44.6.20</t>
  </si>
  <si>
    <t>昭32.2.1</t>
  </si>
  <si>
    <t>昭37.11.20</t>
  </si>
  <si>
    <t>昭50.12.10</t>
  </si>
  <si>
    <t>昭40.4.1</t>
  </si>
  <si>
    <t>昭42.4.1</t>
  </si>
  <si>
    <t>昭41.12.31</t>
  </si>
  <si>
    <t>昭43.4.1</t>
  </si>
  <si>
    <t>昭36.4.1</t>
  </si>
  <si>
    <t>昭49.4.1</t>
  </si>
  <si>
    <t>平3.4.1</t>
  </si>
  <si>
    <t>昭48.6.30</t>
  </si>
  <si>
    <t>(1)</t>
  </si>
  <si>
    <t>(A)</t>
  </si>
  <si>
    <t>(1)</t>
  </si>
  <si>
    <t>(2)</t>
  </si>
  <si>
    <t>(B)</t>
  </si>
  <si>
    <t>(2)</t>
  </si>
  <si>
    <t>(3)</t>
  </si>
  <si>
    <t>(C)</t>
  </si>
  <si>
    <t>(3)</t>
  </si>
  <si>
    <t>(4)</t>
  </si>
  <si>
    <t>ア C/A×100</t>
  </si>
  <si>
    <t>(4)</t>
  </si>
  <si>
    <t>（％）</t>
  </si>
  <si>
    <t>イ C/B×100</t>
  </si>
  <si>
    <t>(5)</t>
  </si>
  <si>
    <t>　</t>
  </si>
  <si>
    <t>地 下 水</t>
  </si>
  <si>
    <t>(5)</t>
  </si>
  <si>
    <t>(5)</t>
  </si>
  <si>
    <t>水、受水、そ</t>
  </si>
  <si>
    <t>伏 流 水</t>
  </si>
  <si>
    <t>ダ　　ム</t>
  </si>
  <si>
    <t>の他　　　　</t>
  </si>
  <si>
    <t>(6)</t>
  </si>
  <si>
    <t>(6)</t>
  </si>
  <si>
    <t>(7)</t>
  </si>
  <si>
    <t>(7)</t>
  </si>
  <si>
    <t>(1)</t>
  </si>
  <si>
    <t>(D)</t>
  </si>
  <si>
    <t>(1)</t>
  </si>
  <si>
    <t>(2)</t>
  </si>
  <si>
    <t>(E)</t>
  </si>
  <si>
    <t>(2)</t>
  </si>
  <si>
    <t>(3)</t>
  </si>
  <si>
    <t>(F)</t>
  </si>
  <si>
    <t>(3)</t>
  </si>
  <si>
    <t>(4)</t>
  </si>
  <si>
    <t>(5)</t>
  </si>
  <si>
    <t>一日一人最大配水量
(F/C×1000)</t>
  </si>
  <si>
    <t>(ℓ)</t>
  </si>
  <si>
    <t>(6)</t>
  </si>
  <si>
    <t>(ℓ)</t>
  </si>
  <si>
    <t>(6)</t>
  </si>
  <si>
    <t>(7)</t>
  </si>
  <si>
    <t>(G)</t>
  </si>
  <si>
    <t>(7)</t>
  </si>
  <si>
    <t>(8)</t>
  </si>
  <si>
    <t>(8)</t>
  </si>
  <si>
    <t>(1)</t>
  </si>
  <si>
    <t>(1)</t>
  </si>
  <si>
    <t>(2)</t>
  </si>
  <si>
    <t>(2)</t>
  </si>
  <si>
    <t>(3)</t>
  </si>
  <si>
    <t>十和田市</t>
  </si>
  <si>
    <t>鯵ヶ沢町</t>
  </si>
  <si>
    <t>( 1)</t>
  </si>
  <si>
    <t>ア</t>
  </si>
  <si>
    <t>ア</t>
  </si>
  <si>
    <t>イ</t>
  </si>
  <si>
    <t>イ</t>
  </si>
  <si>
    <t>( 2)</t>
  </si>
  <si>
    <t>( 3)</t>
  </si>
  <si>
    <t>( 4)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</si>
  <si>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</si>
  <si>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</si>
  <si>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</si>
  <si>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</si>
  <si>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</si>
  <si>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</si>
  <si>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</si>
  <si>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</si>
  <si>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</si>
  <si>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</si>
  <si>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</si>
  <si>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</si>
  <si>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</si>
  <si>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</si>
  <si>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</si>
  <si>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</si>
  <si>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</si>
  <si>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</si>
  <si>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</si>
  <si>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</si>
  <si>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( 2)</t>
  </si>
  <si>
    <t>ア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</si>
  <si>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</si>
  <si>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</si>
  <si>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</si>
  <si>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</si>
  <si>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</si>
  <si>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</si>
  <si>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</si>
  <si>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</si>
  <si>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</si>
  <si>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</si>
  <si>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</si>
  <si>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</si>
  <si>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</si>
  <si>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</si>
  <si>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</si>
  <si>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</si>
  <si>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</si>
  <si>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</si>
  <si>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</si>
  <si>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</si>
  <si>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</si>
  <si>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</si>
  <si>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</si>
  <si>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</si>
  <si>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</si>
  <si>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</si>
  <si>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5.</t>
  </si>
  <si>
    <t>6.</t>
  </si>
  <si>
    <t>6.</t>
  </si>
  <si>
    <t>（単位：千円、％）</t>
  </si>
  <si>
    <t>5万　人以上15万人未満</t>
  </si>
  <si>
    <t>十　和　田　市</t>
  </si>
  <si>
    <t>む　　つ　　市</t>
  </si>
  <si>
    <t>小　　　　計</t>
  </si>
  <si>
    <t>小　　　　計</t>
  </si>
  <si>
    <t>1.</t>
  </si>
  <si>
    <t>(1)</t>
  </si>
  <si>
    <t>ア</t>
  </si>
  <si>
    <t>ア</t>
  </si>
  <si>
    <t>イ</t>
  </si>
  <si>
    <t>イ</t>
  </si>
  <si>
    <t>ウ</t>
  </si>
  <si>
    <t>ウ</t>
  </si>
  <si>
    <t>エ</t>
  </si>
  <si>
    <t>エ</t>
  </si>
  <si>
    <t>(2)</t>
  </si>
  <si>
    <t>(2)</t>
  </si>
  <si>
    <t>(3)</t>
  </si>
  <si>
    <t>(3)</t>
  </si>
  <si>
    <t>2.</t>
  </si>
  <si>
    <t>うち(1)</t>
  </si>
  <si>
    <t>うち(1)</t>
  </si>
  <si>
    <t>　　(2)</t>
  </si>
  <si>
    <t>　　(2)</t>
  </si>
  <si>
    <t>　　(3)</t>
  </si>
  <si>
    <t>　　(3)</t>
  </si>
  <si>
    <t>　　(4)</t>
  </si>
  <si>
    <t>　　(4)</t>
  </si>
  <si>
    <t>3.</t>
  </si>
  <si>
    <t>3.</t>
  </si>
  <si>
    <t>4.</t>
  </si>
  <si>
    <t>4.</t>
  </si>
  <si>
    <t>5.</t>
  </si>
  <si>
    <t>5.</t>
  </si>
  <si>
    <t>(3)</t>
  </si>
  <si>
    <t>(3)</t>
  </si>
  <si>
    <t>(4)</t>
  </si>
  <si>
    <t>(4)</t>
  </si>
  <si>
    <t>(5)</t>
  </si>
  <si>
    <t>(5)</t>
  </si>
  <si>
    <t>6.</t>
  </si>
  <si>
    <t>6.</t>
  </si>
  <si>
    <t>(1)</t>
  </si>
  <si>
    <t>(1)</t>
  </si>
  <si>
    <t>(2)</t>
  </si>
  <si>
    <t>(2)</t>
  </si>
  <si>
    <t>(3)</t>
  </si>
  <si>
    <t>7.</t>
  </si>
  <si>
    <t>7.</t>
  </si>
  <si>
    <t>8.</t>
  </si>
  <si>
    <t>8.</t>
  </si>
  <si>
    <t>(1)</t>
  </si>
  <si>
    <t>(1)</t>
  </si>
  <si>
    <t>ア</t>
  </si>
  <si>
    <t>ア</t>
  </si>
  <si>
    <t>イ</t>
  </si>
  <si>
    <t>イ</t>
  </si>
  <si>
    <t>ウ</t>
  </si>
  <si>
    <t>ウ</t>
  </si>
  <si>
    <t>エ</t>
  </si>
  <si>
    <t>(2)</t>
  </si>
  <si>
    <t>(2)</t>
  </si>
  <si>
    <t>ア</t>
  </si>
  <si>
    <t>イ</t>
  </si>
  <si>
    <t>9.</t>
  </si>
  <si>
    <t>9.</t>
  </si>
  <si>
    <t>ア</t>
  </si>
  <si>
    <t>ウ</t>
  </si>
  <si>
    <t>エ</t>
  </si>
  <si>
    <t>エ</t>
  </si>
  <si>
    <t>(2)</t>
  </si>
  <si>
    <t>(2)</t>
  </si>
  <si>
    <t>ア</t>
  </si>
  <si>
    <t>ア</t>
  </si>
  <si>
    <t>イ</t>
  </si>
  <si>
    <t>イ</t>
  </si>
  <si>
    <t>ウ</t>
  </si>
  <si>
    <t>ウ</t>
  </si>
  <si>
    <t>オ</t>
  </si>
  <si>
    <t>オ</t>
  </si>
  <si>
    <t>カ</t>
  </si>
  <si>
    <t>うち</t>
  </si>
  <si>
    <t>10.</t>
  </si>
  <si>
    <t>10.</t>
  </si>
  <si>
    <t>11.</t>
  </si>
  <si>
    <t>11.</t>
  </si>
  <si>
    <t>12.</t>
  </si>
  <si>
    <t>12.</t>
  </si>
  <si>
    <t>13.</t>
  </si>
  <si>
    <t>13.</t>
  </si>
  <si>
    <t>1.</t>
  </si>
  <si>
    <t>1.</t>
  </si>
  <si>
    <t>(2)</t>
  </si>
  <si>
    <t>(3)</t>
  </si>
  <si>
    <t>(3)</t>
  </si>
  <si>
    <t>(4)</t>
  </si>
  <si>
    <t>(5)</t>
  </si>
  <si>
    <t>(5)</t>
  </si>
  <si>
    <t>2.</t>
  </si>
  <si>
    <t>2.</t>
  </si>
  <si>
    <t>(1)</t>
  </si>
  <si>
    <t>(3)</t>
  </si>
  <si>
    <t>3.</t>
  </si>
  <si>
    <t>4.</t>
  </si>
  <si>
    <t>4.</t>
  </si>
  <si>
    <t>5.</t>
  </si>
  <si>
    <t>6.</t>
  </si>
  <si>
    <t>6.</t>
  </si>
  <si>
    <t>7.</t>
  </si>
  <si>
    <t>7.</t>
  </si>
  <si>
    <t>8.</t>
  </si>
  <si>
    <t>8.</t>
  </si>
  <si>
    <t>10.</t>
  </si>
  <si>
    <t>5万人以上15万人未満</t>
  </si>
  <si>
    <t>3万人以上5万人未満</t>
  </si>
  <si>
    <t>(1)</t>
  </si>
  <si>
    <t>(2)</t>
  </si>
  <si>
    <t>2.</t>
  </si>
  <si>
    <t>4.</t>
  </si>
  <si>
    <t>5.</t>
  </si>
  <si>
    <t>6.</t>
  </si>
  <si>
    <t>7.</t>
  </si>
  <si>
    <t>8.</t>
  </si>
  <si>
    <t>1.</t>
  </si>
  <si>
    <t>(1)</t>
  </si>
  <si>
    <t>(1)</t>
  </si>
  <si>
    <t>イ</t>
  </si>
  <si>
    <t>ウ</t>
  </si>
  <si>
    <t>(ア)</t>
  </si>
  <si>
    <t>(イ)</t>
  </si>
  <si>
    <t>ア</t>
  </si>
  <si>
    <t>エ</t>
  </si>
  <si>
    <t>オ</t>
  </si>
  <si>
    <t>(3)</t>
  </si>
  <si>
    <t>2.</t>
  </si>
  <si>
    <t>2.</t>
  </si>
  <si>
    <t>イ</t>
  </si>
  <si>
    <t>エ</t>
  </si>
  <si>
    <t>オ</t>
  </si>
  <si>
    <t>カ</t>
  </si>
  <si>
    <t>キ</t>
  </si>
  <si>
    <t>キ</t>
  </si>
  <si>
    <t>ク</t>
  </si>
  <si>
    <t>ク</t>
  </si>
  <si>
    <t>3.</t>
  </si>
  <si>
    <t>3.</t>
  </si>
  <si>
    <t>(1)</t>
  </si>
  <si>
    <t>4.</t>
  </si>
  <si>
    <t>4.</t>
  </si>
  <si>
    <t>(2)</t>
  </si>
  <si>
    <t>平9.6.1</t>
  </si>
  <si>
    <t>他会計借入金等利息</t>
  </si>
  <si>
    <t>10.</t>
  </si>
  <si>
    <t>11.</t>
  </si>
  <si>
    <t>9.</t>
  </si>
  <si>
    <t>他会計繰入金</t>
  </si>
  <si>
    <t>その他　　　</t>
  </si>
  <si>
    <t>用    水    供    給    事    業</t>
  </si>
  <si>
    <t>地下水、受水</t>
  </si>
  <si>
    <t>地下水、その</t>
  </si>
  <si>
    <t>他　　　　</t>
  </si>
  <si>
    <t>平23.10.1</t>
  </si>
  <si>
    <t>伏　流　水</t>
  </si>
  <si>
    <t>地　下　水</t>
  </si>
  <si>
    <t>地　下　水</t>
  </si>
  <si>
    <t>そ　の　他</t>
  </si>
  <si>
    <t>表　流　水</t>
  </si>
  <si>
    <r>
      <t xml:space="preserve">　　　　　　　　　　
</t>
    </r>
    <r>
      <rPr>
        <sz val="6"/>
        <rFont val="ＭＳ 明朝"/>
        <family val="1"/>
      </rPr>
      <t>　　　　　　　　　　　　　　　　　</t>
    </r>
    <r>
      <rPr>
        <sz val="9"/>
        <rFont val="ＭＳ 明朝"/>
        <family val="1"/>
      </rPr>
      <t>団体名
 項  目　　　　　　</t>
    </r>
  </si>
  <si>
    <r>
      <t xml:space="preserve"> 　　　　　   　       　 　　</t>
    </r>
    <r>
      <rPr>
        <sz val="9"/>
        <rFont val="ＭＳ 明朝"/>
        <family val="1"/>
      </rPr>
      <t>区　分
項  目　　　　　　</t>
    </r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</si>
  <si>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　　　　　　　　　　　</t>
    </r>
    <r>
      <rPr>
        <sz val="9"/>
        <rFont val="ＭＳ 明朝"/>
        <family val="1"/>
      </rPr>
      <t>団体名
 項  目　　　　　　</t>
    </r>
  </si>
  <si>
    <t>家庭用
料　金</t>
  </si>
  <si>
    <t>　　イ</t>
  </si>
  <si>
    <t>平24.7.1</t>
  </si>
  <si>
    <t>平9.4.1</t>
  </si>
  <si>
    <t>平24.5.1</t>
  </si>
  <si>
    <t>平18.6.1</t>
  </si>
  <si>
    <t>深浦町</t>
  </si>
  <si>
    <t>平24.4.1</t>
  </si>
  <si>
    <t>表 流 水</t>
  </si>
  <si>
    <t>そ の 他</t>
  </si>
  <si>
    <t>平24.10.1</t>
  </si>
  <si>
    <t>平24.4.1</t>
  </si>
  <si>
    <t>深浦町</t>
  </si>
  <si>
    <t>1.5万人未満</t>
  </si>
  <si>
    <t>1.5万人未満</t>
  </si>
  <si>
    <t>1.5万　人未満</t>
  </si>
  <si>
    <t>平24.4.1</t>
  </si>
  <si>
    <t>昭55.6.10</t>
  </si>
  <si>
    <t>昭28.9.15</t>
  </si>
  <si>
    <t>昭42.3.1</t>
  </si>
  <si>
    <t>昭30.2.5</t>
  </si>
  <si>
    <t>昭35.3.31</t>
  </si>
  <si>
    <t>昭45.4.28</t>
  </si>
  <si>
    <t>昭35.3.18</t>
  </si>
  <si>
    <t>昭49.3.30</t>
  </si>
  <si>
    <t>昭38.3.31</t>
  </si>
  <si>
    <t>昭40.2.4</t>
  </si>
  <si>
    <t>昭38.7.25</t>
  </si>
  <si>
    <t>昭30.11.4</t>
  </si>
  <si>
    <t>昭39.1.8</t>
  </si>
  <si>
    <t>昭58.6.15</t>
  </si>
  <si>
    <t>昭48.5.10</t>
  </si>
  <si>
    <t>昭55.12.8</t>
  </si>
  <si>
    <t>昭49.8.7</t>
  </si>
  <si>
    <t>昭39.2.1</t>
  </si>
  <si>
    <t>昭30.11.5</t>
  </si>
  <si>
    <t>昭39.9.1</t>
  </si>
  <si>
    <t>昭60.12.1</t>
  </si>
  <si>
    <t>昭63.11.1</t>
  </si>
  <si>
    <r>
      <t xml:space="preserve"> 　　　　　   　                                       　 　　</t>
    </r>
    <r>
      <rPr>
        <sz val="9"/>
        <rFont val="ＭＳ 明朝"/>
        <family val="1"/>
      </rPr>
      <t>区　分
項  目　　　　　　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</si>
</sst>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#,##0.0"/>
    <numFmt numFmtId="183" formatCode="#,##0.00_ "/>
    <numFmt numFmtId="184" formatCode="#,##0.0_ "/>
    <numFmt numFmtId="185" formatCode="0;&quot;△ &quot;0"/>
    <numFmt numFmtId="186" formatCode="#,##0;[Red]#,##0"/>
    <numFmt numFmtId="187" formatCode="#,##0.0;&quot;△&quot;#,##0.0"/>
    <numFmt numFmtId="188" formatCode="#,##0.00;&quot;△&quot;#,##0.00"/>
    <numFmt numFmtId="189" formatCode="#,##0;&quot;△&quot;#,##0"/>
    <numFmt numFmtId="190" formatCode="0_ "/>
    <numFmt numFmtId="191" formatCode="#,##0.0;[Red]\-#,##0.0"/>
    <numFmt numFmtId="192" formatCode="0.00;&quot;△ &quot;0.00"/>
    <numFmt numFmtId="193" formatCode="[$-411]ggge&quot;年&quot;m&quot;月&quot;d&quot;日&quot;;@"/>
    <numFmt numFmtId="194" formatCode="#,##0_);[Red]\(#,##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80" fontId="7" fillId="0" borderId="30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80" fontId="7" fillId="0" borderId="28" xfId="0" applyNumberFormat="1" applyFont="1" applyBorder="1" applyAlignment="1">
      <alignment vertical="center"/>
    </xf>
    <xf numFmtId="180" fontId="7" fillId="0" borderId="29" xfId="0" applyNumberFormat="1" applyFont="1" applyBorder="1" applyAlignment="1">
      <alignment horizontal="right"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horizontal="right" vertical="center"/>
    </xf>
    <xf numFmtId="180" fontId="7" fillId="0" borderId="38" xfId="0" applyNumberFormat="1" applyFont="1" applyFill="1" applyBorder="1" applyAlignment="1">
      <alignment vertical="center"/>
    </xf>
    <xf numFmtId="180" fontId="7" fillId="0" borderId="39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79" fontId="7" fillId="0" borderId="32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4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distributed"/>
    </xf>
    <xf numFmtId="180" fontId="4" fillId="0" borderId="3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horizontal="distributed" vertical="top"/>
    </xf>
    <xf numFmtId="180" fontId="4" fillId="0" borderId="41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181" fontId="4" fillId="0" borderId="4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7" fillId="0" borderId="26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29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distributed" vertical="center"/>
    </xf>
    <xf numFmtId="49" fontId="7" fillId="0" borderId="45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49" fontId="7" fillId="0" borderId="32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180" fontId="7" fillId="0" borderId="41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80" fontId="7" fillId="0" borderId="47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wrapText="1"/>
    </xf>
    <xf numFmtId="179" fontId="7" fillId="0" borderId="48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textRotation="255"/>
    </xf>
    <xf numFmtId="49" fontId="4" fillId="0" borderId="32" xfId="0" applyNumberFormat="1" applyFont="1" applyFill="1" applyBorder="1" applyAlignment="1">
      <alignment horizontal="center" vertical="center" textRotation="255"/>
    </xf>
    <xf numFmtId="49" fontId="4" fillId="0" borderId="39" xfId="0" applyNumberFormat="1" applyFont="1" applyFill="1" applyBorder="1" applyAlignment="1">
      <alignment horizontal="center" vertical="center" textRotation="255"/>
    </xf>
    <xf numFmtId="49" fontId="4" fillId="0" borderId="46" xfId="0" applyNumberFormat="1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4" fillId="0" borderId="29" xfId="0" applyNumberFormat="1" applyFont="1" applyFill="1" applyBorder="1" applyAlignment="1">
      <alignment horizontal="center" vertical="center"/>
    </xf>
    <xf numFmtId="180" fontId="4" fillId="0" borderId="45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29" xfId="0" applyNumberFormat="1" applyFont="1" applyFill="1" applyBorder="1" applyAlignment="1">
      <alignment horizontal="distributed" vertical="center"/>
    </xf>
    <xf numFmtId="49" fontId="7" fillId="0" borderId="26" xfId="0" applyNumberFormat="1" applyFont="1" applyFill="1" applyBorder="1" applyAlignment="1">
      <alignment horizontal="distributed"/>
    </xf>
    <xf numFmtId="49" fontId="7" fillId="0" borderId="29" xfId="0" applyNumberFormat="1" applyFont="1" applyFill="1" applyBorder="1" applyAlignment="1">
      <alignment horizontal="distributed" vertical="top"/>
    </xf>
    <xf numFmtId="49" fontId="4" fillId="0" borderId="45" xfId="0" applyNumberFormat="1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distributed" vertical="center" wrapText="1" shrinkToFit="1"/>
    </xf>
    <xf numFmtId="181" fontId="4" fillId="0" borderId="0" xfId="0" applyNumberFormat="1" applyFont="1" applyFill="1" applyBorder="1" applyAlignment="1">
      <alignment horizontal="distributed" vertical="center" shrinkToFit="1"/>
    </xf>
    <xf numFmtId="0" fontId="7" fillId="0" borderId="5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5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49" fontId="7" fillId="0" borderId="26" xfId="0" applyNumberFormat="1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49" fontId="7" fillId="0" borderId="45" xfId="0" applyNumberFormat="1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vertical="center" wrapText="1"/>
    </xf>
    <xf numFmtId="0" fontId="7" fillId="0" borderId="52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53" xfId="0" applyNumberFormat="1" applyFont="1" applyBorder="1" applyAlignment="1">
      <alignment horizontal="right" vertical="center"/>
    </xf>
    <xf numFmtId="49" fontId="7" fillId="0" borderId="54" xfId="0" applyNumberFormat="1" applyFont="1" applyBorder="1" applyAlignment="1">
      <alignment horizontal="right" vertical="center"/>
    </xf>
    <xf numFmtId="49" fontId="7" fillId="0" borderId="55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distributed" vertical="center"/>
    </xf>
    <xf numFmtId="180" fontId="7" fillId="0" borderId="45" xfId="0" applyNumberFormat="1" applyFont="1" applyBorder="1" applyAlignment="1">
      <alignment horizontal="distributed" vertical="center"/>
    </xf>
    <xf numFmtId="180" fontId="7" fillId="0" borderId="33" xfId="0" applyNumberFormat="1" applyFont="1" applyBorder="1" applyAlignment="1">
      <alignment horizontal="distributed" vertical="center"/>
    </xf>
    <xf numFmtId="49" fontId="7" fillId="0" borderId="45" xfId="0" applyNumberFormat="1" applyFont="1" applyBorder="1" applyAlignment="1">
      <alignment horizontal="distributed" vertical="center"/>
    </xf>
    <xf numFmtId="49" fontId="7" fillId="0" borderId="29" xfId="0" applyNumberFormat="1" applyFont="1" applyFill="1" applyBorder="1" applyAlignment="1">
      <alignment horizontal="distributed" vertical="center"/>
    </xf>
    <xf numFmtId="180" fontId="7" fillId="0" borderId="45" xfId="0" applyNumberFormat="1" applyFont="1" applyFill="1" applyBorder="1" applyAlignment="1">
      <alignment horizontal="distributed" vertical="center"/>
    </xf>
    <xf numFmtId="180" fontId="7" fillId="0" borderId="33" xfId="0" applyNumberFormat="1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49" fontId="7" fillId="0" borderId="27" xfId="0" applyNumberFormat="1" applyFont="1" applyFill="1" applyBorder="1" applyAlignment="1">
      <alignment horizontal="right" vertical="center"/>
    </xf>
    <xf numFmtId="49" fontId="7" fillId="0" borderId="40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distributed" vertical="center" wrapText="1" indent="10"/>
    </xf>
    <xf numFmtId="0" fontId="7" fillId="0" borderId="57" xfId="0" applyFont="1" applyFill="1" applyBorder="1" applyAlignment="1">
      <alignment horizontal="distributed" vertical="center" wrapText="1" indent="10"/>
    </xf>
    <xf numFmtId="0" fontId="7" fillId="0" borderId="58" xfId="0" applyFont="1" applyFill="1" applyBorder="1" applyAlignment="1">
      <alignment horizontal="distributed" vertical="center" wrapText="1" indent="10"/>
    </xf>
    <xf numFmtId="0" fontId="7" fillId="0" borderId="45" xfId="0" applyFont="1" applyFill="1" applyBorder="1" applyAlignment="1">
      <alignment horizontal="distributed" vertical="center" wrapText="1"/>
    </xf>
    <xf numFmtId="0" fontId="7" fillId="0" borderId="59" xfId="0" applyFont="1" applyFill="1" applyBorder="1" applyAlignment="1">
      <alignment horizontal="distributed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/>
    </xf>
    <xf numFmtId="49" fontId="6" fillId="0" borderId="27" xfId="0" applyNumberFormat="1" applyFont="1" applyBorder="1" applyAlignment="1">
      <alignment horizontal="left" vertical="center" wrapText="1"/>
    </xf>
    <xf numFmtId="0" fontId="7" fillId="0" borderId="58" xfId="0" applyFont="1" applyFill="1" applyBorder="1" applyAlignment="1">
      <alignment horizontal="distributed" vertical="center" wrapText="1"/>
    </xf>
    <xf numFmtId="49" fontId="7" fillId="0" borderId="27" xfId="0" applyNumberFormat="1" applyFont="1" applyBorder="1" applyAlignment="1">
      <alignment horizontal="right" vertical="center"/>
    </xf>
    <xf numFmtId="49" fontId="7" fillId="0" borderId="40" xfId="0" applyNumberFormat="1" applyFont="1" applyBorder="1" applyAlignment="1">
      <alignment horizontal="right" vertical="center"/>
    </xf>
    <xf numFmtId="49" fontId="7" fillId="0" borderId="33" xfId="0" applyNumberFormat="1" applyFont="1" applyFill="1" applyBorder="1" applyAlignment="1">
      <alignment horizontal="distributed" vertical="center"/>
    </xf>
    <xf numFmtId="49" fontId="7" fillId="0" borderId="0" xfId="0" applyNumberFormat="1" applyFont="1" applyBorder="1" applyAlignment="1">
      <alignment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 wrapText="1" indent="12"/>
    </xf>
    <xf numFmtId="0" fontId="7" fillId="0" borderId="57" xfId="0" applyFont="1" applyFill="1" applyBorder="1" applyAlignment="1">
      <alignment horizontal="distributed" vertical="center" wrapText="1" indent="12"/>
    </xf>
    <xf numFmtId="0" fontId="7" fillId="0" borderId="58" xfId="0" applyFont="1" applyFill="1" applyBorder="1" applyAlignment="1">
      <alignment horizontal="distributed" vertical="center" wrapText="1" indent="12"/>
    </xf>
    <xf numFmtId="0" fontId="7" fillId="0" borderId="51" xfId="0" applyFont="1" applyFill="1" applyBorder="1" applyAlignment="1">
      <alignment horizontal="distributed" vertical="center" wrapText="1" indent="8"/>
    </xf>
    <xf numFmtId="0" fontId="7" fillId="0" borderId="57" xfId="0" applyFont="1" applyFill="1" applyBorder="1" applyAlignment="1">
      <alignment horizontal="distributed" vertical="center" wrapText="1" indent="8"/>
    </xf>
    <xf numFmtId="0" fontId="7" fillId="0" borderId="52" xfId="0" applyFont="1" applyFill="1" applyBorder="1" applyAlignment="1">
      <alignment horizontal="distributed" vertical="center" wrapText="1" indent="8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80" fontId="7" fillId="0" borderId="37" xfId="0" applyNumberFormat="1" applyFont="1" applyFill="1" applyBorder="1" applyAlignment="1">
      <alignment horizontal="distributed" vertical="center"/>
    </xf>
    <xf numFmtId="180" fontId="7" fillId="0" borderId="29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distributed" vertical="center" wrapText="1" indent="6"/>
    </xf>
    <xf numFmtId="0" fontId="7" fillId="0" borderId="57" xfId="0" applyFont="1" applyFill="1" applyBorder="1" applyAlignment="1">
      <alignment horizontal="distributed" vertical="center" wrapText="1" indent="6"/>
    </xf>
    <xf numFmtId="0" fontId="7" fillId="0" borderId="52" xfId="0" applyFont="1" applyFill="1" applyBorder="1" applyAlignment="1">
      <alignment horizontal="distributed" vertical="center" wrapText="1" indent="6"/>
    </xf>
    <xf numFmtId="0" fontId="7" fillId="0" borderId="51" xfId="0" applyFont="1" applyFill="1" applyBorder="1" applyAlignment="1">
      <alignment horizontal="distributed" vertical="center" indent="8"/>
    </xf>
    <xf numFmtId="0" fontId="7" fillId="0" borderId="57" xfId="0" applyFont="1" applyFill="1" applyBorder="1" applyAlignment="1">
      <alignment horizontal="distributed" vertical="center" indent="8"/>
    </xf>
    <xf numFmtId="0" fontId="7" fillId="0" borderId="58" xfId="0" applyFont="1" applyFill="1" applyBorder="1" applyAlignment="1">
      <alignment horizontal="distributed" vertical="center" indent="8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distributed"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 indent="7"/>
    </xf>
    <xf numFmtId="0" fontId="7" fillId="0" borderId="57" xfId="0" applyFont="1" applyFill="1" applyBorder="1" applyAlignment="1">
      <alignment horizontal="distributed" vertical="center" indent="7"/>
    </xf>
    <xf numFmtId="0" fontId="7" fillId="0" borderId="58" xfId="0" applyFont="1" applyFill="1" applyBorder="1" applyAlignment="1">
      <alignment horizontal="distributed" vertical="center" indent="7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13239750" y="3048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2</xdr:row>
      <xdr:rowOff>0</xdr:rowOff>
    </xdr:to>
    <xdr:sp>
      <xdr:nvSpPr>
        <xdr:cNvPr id="3" name="Line 10"/>
        <xdr:cNvSpPr>
          <a:spLocks/>
        </xdr:cNvSpPr>
      </xdr:nvSpPr>
      <xdr:spPr>
        <a:xfrm>
          <a:off x="132397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3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13239750" y="3048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0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6" name="Line 17"/>
        <xdr:cNvSpPr>
          <a:spLocks/>
        </xdr:cNvSpPr>
      </xdr:nvSpPr>
      <xdr:spPr>
        <a:xfrm flipH="1" flipV="1">
          <a:off x="0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0</xdr:colOff>
      <xdr:row>2</xdr:row>
      <xdr:rowOff>0</xdr:rowOff>
    </xdr:to>
    <xdr:sp>
      <xdr:nvSpPr>
        <xdr:cNvPr id="7" name="Line 18"/>
        <xdr:cNvSpPr>
          <a:spLocks/>
        </xdr:cNvSpPr>
      </xdr:nvSpPr>
      <xdr:spPr>
        <a:xfrm flipH="1" flipV="1">
          <a:off x="13239750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0</xdr:colOff>
      <xdr:row>3</xdr:row>
      <xdr:rowOff>0</xdr:rowOff>
    </xdr:to>
    <xdr:sp>
      <xdr:nvSpPr>
        <xdr:cNvPr id="8" name="Line 19"/>
        <xdr:cNvSpPr>
          <a:spLocks/>
        </xdr:cNvSpPr>
      </xdr:nvSpPr>
      <xdr:spPr>
        <a:xfrm flipH="1" flipV="1">
          <a:off x="13239750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>
      <xdr:nvSpPr>
        <xdr:cNvPr id="9" name="Line 20"/>
        <xdr:cNvSpPr>
          <a:spLocks/>
        </xdr:cNvSpPr>
      </xdr:nvSpPr>
      <xdr:spPr>
        <a:xfrm flipH="1" flipV="1">
          <a:off x="27422475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>
      <xdr:nvSpPr>
        <xdr:cNvPr id="10" name="Line 21"/>
        <xdr:cNvSpPr>
          <a:spLocks/>
        </xdr:cNvSpPr>
      </xdr:nvSpPr>
      <xdr:spPr>
        <a:xfrm flipH="1" flipV="1">
          <a:off x="27422475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0</xdr:colOff>
      <xdr:row>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239750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0</xdr:colOff>
      <xdr:row>3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239750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27422475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27422475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>
      <xdr:nvSpPr>
        <xdr:cNvPr id="15" name="Line 28"/>
        <xdr:cNvSpPr>
          <a:spLocks/>
        </xdr:cNvSpPr>
      </xdr:nvSpPr>
      <xdr:spPr>
        <a:xfrm flipH="1" flipV="1">
          <a:off x="27422475" y="304800"/>
          <a:ext cx="1924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27422475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0</xdr:colOff>
      <xdr:row>3</xdr:row>
      <xdr:rowOff>0</xdr:rowOff>
    </xdr:to>
    <xdr:sp>
      <xdr:nvSpPr>
        <xdr:cNvPr id="17" name="Line 36"/>
        <xdr:cNvSpPr>
          <a:spLocks/>
        </xdr:cNvSpPr>
      </xdr:nvSpPr>
      <xdr:spPr>
        <a:xfrm flipH="1" flipV="1">
          <a:off x="13239750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>
      <xdr:nvSpPr>
        <xdr:cNvPr id="18" name="Line 37"/>
        <xdr:cNvSpPr>
          <a:spLocks/>
        </xdr:cNvSpPr>
      </xdr:nvSpPr>
      <xdr:spPr>
        <a:xfrm flipH="1" flipV="1">
          <a:off x="27422475" y="304800"/>
          <a:ext cx="1924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 flipH="1" flipV="1">
          <a:off x="0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3" name="Line 22"/>
        <xdr:cNvSpPr>
          <a:spLocks/>
        </xdr:cNvSpPr>
      </xdr:nvSpPr>
      <xdr:spPr>
        <a:xfrm>
          <a:off x="13258800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0</xdr:colOff>
      <xdr:row>3</xdr:row>
      <xdr:rowOff>0</xdr:rowOff>
    </xdr:to>
    <xdr:sp>
      <xdr:nvSpPr>
        <xdr:cNvPr id="4" name="Line 23"/>
        <xdr:cNvSpPr>
          <a:spLocks/>
        </xdr:cNvSpPr>
      </xdr:nvSpPr>
      <xdr:spPr>
        <a:xfrm flipH="1" flipV="1">
          <a:off x="13249275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46</xdr:col>
      <xdr:colOff>0</xdr:colOff>
      <xdr:row>2</xdr:row>
      <xdr:rowOff>0</xdr:rowOff>
    </xdr:to>
    <xdr:sp>
      <xdr:nvSpPr>
        <xdr:cNvPr id="5" name="Line 24"/>
        <xdr:cNvSpPr>
          <a:spLocks/>
        </xdr:cNvSpPr>
      </xdr:nvSpPr>
      <xdr:spPr>
        <a:xfrm>
          <a:off x="27451050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46</xdr:col>
      <xdr:colOff>0</xdr:colOff>
      <xdr:row>3</xdr:row>
      <xdr:rowOff>0</xdr:rowOff>
    </xdr:to>
    <xdr:sp>
      <xdr:nvSpPr>
        <xdr:cNvPr id="6" name="Line 25"/>
        <xdr:cNvSpPr>
          <a:spLocks/>
        </xdr:cNvSpPr>
      </xdr:nvSpPr>
      <xdr:spPr>
        <a:xfrm flipH="1" flipV="1">
          <a:off x="27441525" y="209550"/>
          <a:ext cx="1866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266825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 flipV="1">
          <a:off x="0" y="209550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1266825" y="628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714375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 flipH="1" flipV="1">
          <a:off x="0" y="209550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6" name="Line 15"/>
        <xdr:cNvSpPr>
          <a:spLocks/>
        </xdr:cNvSpPr>
      </xdr:nvSpPr>
      <xdr:spPr>
        <a:xfrm flipH="1" flipV="1">
          <a:off x="0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266825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25</xdr:row>
      <xdr:rowOff>0</xdr:rowOff>
    </xdr:to>
    <xdr:sp>
      <xdr:nvSpPr>
        <xdr:cNvPr id="8" name="Line 17"/>
        <xdr:cNvSpPr>
          <a:spLocks/>
        </xdr:cNvSpPr>
      </xdr:nvSpPr>
      <xdr:spPr>
        <a:xfrm flipH="1" flipV="1">
          <a:off x="0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1266825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26</xdr:row>
      <xdr:rowOff>0</xdr:rowOff>
    </xdr:to>
    <xdr:sp>
      <xdr:nvSpPr>
        <xdr:cNvPr id="10" name="Line 19"/>
        <xdr:cNvSpPr>
          <a:spLocks/>
        </xdr:cNvSpPr>
      </xdr:nvSpPr>
      <xdr:spPr>
        <a:xfrm flipH="1" flipV="1">
          <a:off x="0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1326832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14535150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714375</xdr:colOff>
      <xdr:row>2</xdr:row>
      <xdr:rowOff>0</xdr:rowOff>
    </xdr:to>
    <xdr:sp>
      <xdr:nvSpPr>
        <xdr:cNvPr id="13" name="Line 22"/>
        <xdr:cNvSpPr>
          <a:spLocks/>
        </xdr:cNvSpPr>
      </xdr:nvSpPr>
      <xdr:spPr>
        <a:xfrm flipH="1" flipV="1">
          <a:off x="13268325" y="209550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4" name="Line 23"/>
        <xdr:cNvSpPr>
          <a:spLocks/>
        </xdr:cNvSpPr>
      </xdr:nvSpPr>
      <xdr:spPr>
        <a:xfrm flipH="1">
          <a:off x="14535150" y="628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714375</xdr:colOff>
      <xdr:row>3</xdr:row>
      <xdr:rowOff>0</xdr:rowOff>
    </xdr:to>
    <xdr:sp>
      <xdr:nvSpPr>
        <xdr:cNvPr id="15" name="Line 24"/>
        <xdr:cNvSpPr>
          <a:spLocks/>
        </xdr:cNvSpPr>
      </xdr:nvSpPr>
      <xdr:spPr>
        <a:xfrm flipH="1" flipV="1">
          <a:off x="13268325" y="209550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26</xdr:col>
      <xdr:colOff>0</xdr:colOff>
      <xdr:row>27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13268325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1453515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24</xdr:col>
      <xdr:colOff>714375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3268325" y="5381625"/>
          <a:ext cx="1266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14535150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24</xdr:col>
      <xdr:colOff>714375</xdr:colOff>
      <xdr:row>26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13268325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48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 flipH="1" flipV="1">
          <a:off x="26774775" y="209550"/>
          <a:ext cx="3057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714375</xdr:colOff>
      <xdr:row>2</xdr:row>
      <xdr:rowOff>0</xdr:rowOff>
    </xdr:from>
    <xdr:to>
      <xdr:col>48</xdr:col>
      <xdr:colOff>0</xdr:colOff>
      <xdr:row>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28775025" y="419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46</xdr:col>
      <xdr:colOff>714375</xdr:colOff>
      <xdr:row>2</xdr:row>
      <xdr:rowOff>0</xdr:rowOff>
    </xdr:to>
    <xdr:sp>
      <xdr:nvSpPr>
        <xdr:cNvPr id="23" name="Line 32"/>
        <xdr:cNvSpPr>
          <a:spLocks/>
        </xdr:cNvSpPr>
      </xdr:nvSpPr>
      <xdr:spPr>
        <a:xfrm flipH="1" flipV="1">
          <a:off x="26774775" y="209550"/>
          <a:ext cx="2000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714375</xdr:colOff>
      <xdr:row>3</xdr:row>
      <xdr:rowOff>0</xdr:rowOff>
    </xdr:from>
    <xdr:to>
      <xdr:col>48</xdr:col>
      <xdr:colOff>0</xdr:colOff>
      <xdr:row>3</xdr:row>
      <xdr:rowOff>0</xdr:rowOff>
    </xdr:to>
    <xdr:sp>
      <xdr:nvSpPr>
        <xdr:cNvPr id="24" name="Line 33"/>
        <xdr:cNvSpPr>
          <a:spLocks/>
        </xdr:cNvSpPr>
      </xdr:nvSpPr>
      <xdr:spPr>
        <a:xfrm flipH="1">
          <a:off x="28775025" y="628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46</xdr:col>
      <xdr:colOff>714375</xdr:colOff>
      <xdr:row>3</xdr:row>
      <xdr:rowOff>0</xdr:rowOff>
    </xdr:to>
    <xdr:sp>
      <xdr:nvSpPr>
        <xdr:cNvPr id="25" name="Line 34"/>
        <xdr:cNvSpPr>
          <a:spLocks/>
        </xdr:cNvSpPr>
      </xdr:nvSpPr>
      <xdr:spPr>
        <a:xfrm flipH="1" flipV="1">
          <a:off x="26774775" y="209550"/>
          <a:ext cx="2000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26" name="Line 41"/>
        <xdr:cNvSpPr>
          <a:spLocks/>
        </xdr:cNvSpPr>
      </xdr:nvSpPr>
      <xdr:spPr>
        <a:xfrm flipH="1">
          <a:off x="3314700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50</xdr:col>
      <xdr:colOff>0</xdr:colOff>
      <xdr:row>25</xdr:row>
      <xdr:rowOff>0</xdr:rowOff>
    </xdr:to>
    <xdr:sp>
      <xdr:nvSpPr>
        <xdr:cNvPr id="27" name="Line 42"/>
        <xdr:cNvSpPr>
          <a:spLocks/>
        </xdr:cNvSpPr>
      </xdr:nvSpPr>
      <xdr:spPr>
        <a:xfrm flipH="1" flipV="1">
          <a:off x="33147000" y="5381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50</xdr:col>
      <xdr:colOff>0</xdr:colOff>
      <xdr:row>26</xdr:row>
      <xdr:rowOff>0</xdr:rowOff>
    </xdr:to>
    <xdr:sp>
      <xdr:nvSpPr>
        <xdr:cNvPr id="28" name="Line 43"/>
        <xdr:cNvSpPr>
          <a:spLocks/>
        </xdr:cNvSpPr>
      </xdr:nvSpPr>
      <xdr:spPr>
        <a:xfrm flipH="1">
          <a:off x="3314700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29" name="Line 25"/>
        <xdr:cNvSpPr>
          <a:spLocks/>
        </xdr:cNvSpPr>
      </xdr:nvSpPr>
      <xdr:spPr>
        <a:xfrm flipH="1" flipV="1">
          <a:off x="0" y="53816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28"/>
        <xdr:cNvSpPr>
          <a:spLocks/>
        </xdr:cNvSpPr>
      </xdr:nvSpPr>
      <xdr:spPr>
        <a:xfrm flipH="1">
          <a:off x="1266825" y="5800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714375</xdr:colOff>
      <xdr:row>26</xdr:row>
      <xdr:rowOff>0</xdr:rowOff>
    </xdr:to>
    <xdr:sp>
      <xdr:nvSpPr>
        <xdr:cNvPr id="31" name="Line 29"/>
        <xdr:cNvSpPr>
          <a:spLocks/>
        </xdr:cNvSpPr>
      </xdr:nvSpPr>
      <xdr:spPr>
        <a:xfrm flipH="1" flipV="1">
          <a:off x="0" y="5381625"/>
          <a:ext cx="1266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48</xdr:col>
      <xdr:colOff>0</xdr:colOff>
      <xdr:row>27</xdr:row>
      <xdr:rowOff>0</xdr:rowOff>
    </xdr:to>
    <xdr:sp>
      <xdr:nvSpPr>
        <xdr:cNvPr id="32" name="Line 30"/>
        <xdr:cNvSpPr>
          <a:spLocks/>
        </xdr:cNvSpPr>
      </xdr:nvSpPr>
      <xdr:spPr>
        <a:xfrm flipH="1" flipV="1">
          <a:off x="26774775" y="5381625"/>
          <a:ext cx="3057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714375</xdr:colOff>
      <xdr:row>25</xdr:row>
      <xdr:rowOff>0</xdr:rowOff>
    </xdr:from>
    <xdr:to>
      <xdr:col>48</xdr:col>
      <xdr:colOff>0</xdr:colOff>
      <xdr:row>25</xdr:row>
      <xdr:rowOff>0</xdr:rowOff>
    </xdr:to>
    <xdr:sp>
      <xdr:nvSpPr>
        <xdr:cNvPr id="33" name="Line 31"/>
        <xdr:cNvSpPr>
          <a:spLocks/>
        </xdr:cNvSpPr>
      </xdr:nvSpPr>
      <xdr:spPr>
        <a:xfrm flipH="1">
          <a:off x="28775025" y="5591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46</xdr:col>
      <xdr:colOff>714375</xdr:colOff>
      <xdr:row>25</xdr:row>
      <xdr:rowOff>0</xdr:rowOff>
    </xdr:to>
    <xdr:sp>
      <xdr:nvSpPr>
        <xdr:cNvPr id="34" name="Line 32"/>
        <xdr:cNvSpPr>
          <a:spLocks/>
        </xdr:cNvSpPr>
      </xdr:nvSpPr>
      <xdr:spPr>
        <a:xfrm flipH="1" flipV="1">
          <a:off x="26774775" y="5381625"/>
          <a:ext cx="2000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714375</xdr:colOff>
      <xdr:row>26</xdr:row>
      <xdr:rowOff>0</xdr:rowOff>
    </xdr:from>
    <xdr:to>
      <xdr:col>48</xdr:col>
      <xdr:colOff>0</xdr:colOff>
      <xdr:row>26</xdr:row>
      <xdr:rowOff>0</xdr:rowOff>
    </xdr:to>
    <xdr:sp>
      <xdr:nvSpPr>
        <xdr:cNvPr id="35" name="Line 33"/>
        <xdr:cNvSpPr>
          <a:spLocks/>
        </xdr:cNvSpPr>
      </xdr:nvSpPr>
      <xdr:spPr>
        <a:xfrm flipH="1">
          <a:off x="28775025" y="58007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46</xdr:col>
      <xdr:colOff>714375</xdr:colOff>
      <xdr:row>26</xdr:row>
      <xdr:rowOff>0</xdr:rowOff>
    </xdr:to>
    <xdr:sp>
      <xdr:nvSpPr>
        <xdr:cNvPr id="36" name="Line 34"/>
        <xdr:cNvSpPr>
          <a:spLocks/>
        </xdr:cNvSpPr>
      </xdr:nvSpPr>
      <xdr:spPr>
        <a:xfrm flipH="1" flipV="1">
          <a:off x="26774775" y="5381625"/>
          <a:ext cx="2000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857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</xdr:row>
      <xdr:rowOff>314325</xdr:rowOff>
    </xdr:from>
    <xdr:to>
      <xdr:col>7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438275" y="762000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523875</xdr:colOff>
      <xdr:row>2</xdr:row>
      <xdr:rowOff>314325</xdr:rowOff>
    </xdr:to>
    <xdr:sp>
      <xdr:nvSpPr>
        <xdr:cNvPr id="3" name="Line 4"/>
        <xdr:cNvSpPr>
          <a:spLocks/>
        </xdr:cNvSpPr>
      </xdr:nvSpPr>
      <xdr:spPr>
        <a:xfrm flipH="1" flipV="1">
          <a:off x="0" y="209550"/>
          <a:ext cx="1438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523875</xdr:colOff>
      <xdr:row>2</xdr:row>
      <xdr:rowOff>314325</xdr:rowOff>
    </xdr:to>
    <xdr:sp>
      <xdr:nvSpPr>
        <xdr:cNvPr id="4" name="Line 24"/>
        <xdr:cNvSpPr>
          <a:spLocks/>
        </xdr:cNvSpPr>
      </xdr:nvSpPr>
      <xdr:spPr>
        <a:xfrm flipH="1" flipV="1">
          <a:off x="13249275" y="209550"/>
          <a:ext cx="1447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5" name="Line 25"/>
        <xdr:cNvSpPr>
          <a:spLocks/>
        </xdr:cNvSpPr>
      </xdr:nvSpPr>
      <xdr:spPr>
        <a:xfrm>
          <a:off x="13258800" y="209550"/>
          <a:ext cx="1866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523875</xdr:colOff>
      <xdr:row>2</xdr:row>
      <xdr:rowOff>314325</xdr:rowOff>
    </xdr:from>
    <xdr:to>
      <xdr:col>26</xdr:col>
      <xdr:colOff>0</xdr:colOff>
      <xdr:row>3</xdr:row>
      <xdr:rowOff>0</xdr:rowOff>
    </xdr:to>
    <xdr:sp>
      <xdr:nvSpPr>
        <xdr:cNvPr id="6" name="Line 26"/>
        <xdr:cNvSpPr>
          <a:spLocks/>
        </xdr:cNvSpPr>
      </xdr:nvSpPr>
      <xdr:spPr>
        <a:xfrm flipH="1" flipV="1">
          <a:off x="14697075" y="762000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523875</xdr:colOff>
      <xdr:row>2</xdr:row>
      <xdr:rowOff>314325</xdr:rowOff>
    </xdr:to>
    <xdr:sp>
      <xdr:nvSpPr>
        <xdr:cNvPr id="7" name="Line 27"/>
        <xdr:cNvSpPr>
          <a:spLocks/>
        </xdr:cNvSpPr>
      </xdr:nvSpPr>
      <xdr:spPr>
        <a:xfrm flipH="1" flipV="1">
          <a:off x="13249275" y="209550"/>
          <a:ext cx="1447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43</xdr:col>
      <xdr:colOff>523875</xdr:colOff>
      <xdr:row>2</xdr:row>
      <xdr:rowOff>314325</xdr:rowOff>
    </xdr:to>
    <xdr:sp>
      <xdr:nvSpPr>
        <xdr:cNvPr id="8" name="Line 28"/>
        <xdr:cNvSpPr>
          <a:spLocks/>
        </xdr:cNvSpPr>
      </xdr:nvSpPr>
      <xdr:spPr>
        <a:xfrm flipH="1" flipV="1">
          <a:off x="26498550" y="209550"/>
          <a:ext cx="1447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1</xdr:row>
      <xdr:rowOff>0</xdr:rowOff>
    </xdr:from>
    <xdr:to>
      <xdr:col>45</xdr:col>
      <xdr:colOff>0</xdr:colOff>
      <xdr:row>2</xdr:row>
      <xdr:rowOff>0</xdr:rowOff>
    </xdr:to>
    <xdr:sp>
      <xdr:nvSpPr>
        <xdr:cNvPr id="9" name="Line 29"/>
        <xdr:cNvSpPr>
          <a:spLocks/>
        </xdr:cNvSpPr>
      </xdr:nvSpPr>
      <xdr:spPr>
        <a:xfrm>
          <a:off x="26508075" y="209550"/>
          <a:ext cx="1866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523875</xdr:colOff>
      <xdr:row>2</xdr:row>
      <xdr:rowOff>314325</xdr:rowOff>
    </xdr:from>
    <xdr:to>
      <xdr:col>45</xdr:col>
      <xdr:colOff>0</xdr:colOff>
      <xdr:row>3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27946350" y="762000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43</xdr:col>
      <xdr:colOff>523875</xdr:colOff>
      <xdr:row>2</xdr:row>
      <xdr:rowOff>314325</xdr:rowOff>
    </xdr:to>
    <xdr:sp>
      <xdr:nvSpPr>
        <xdr:cNvPr id="11" name="Line 31"/>
        <xdr:cNvSpPr>
          <a:spLocks/>
        </xdr:cNvSpPr>
      </xdr:nvSpPr>
      <xdr:spPr>
        <a:xfrm flipH="1" flipV="1">
          <a:off x="26498550" y="209550"/>
          <a:ext cx="1447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3220700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3220700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26479500" y="209550"/>
          <a:ext cx="2476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26479500" y="209550"/>
          <a:ext cx="2476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&#9328;&#38920;&#34276;\&#22320;&#26041;&#20844;&#21942;&#20225;&#26989;%20&#20844;&#34920;&#38306;&#20418;\H16%20&#36001;&#25919;&#27010;&#35201;\&#27861;&#36969;\&#19978;&#27700;&#36947;\&#27700;&#36947;&#36027;&#29992;&#27083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"/>
      <sheetName val="公表"/>
      <sheetName val="公表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2"/>
  <sheetViews>
    <sheetView showZeros="0" tabSelected="1" view="pageBreakPreview" zoomScale="85" zoomScaleSheetLayoutView="85" zoomScalePageLayoutView="0" workbookViewId="0" topLeftCell="A1">
      <pane xSplit="10" ySplit="3" topLeftCell="K22" activePane="bottomRight" state="frozen"/>
      <selection pane="topLeft" activeCell="E13" sqref="E13:E15"/>
      <selection pane="topRight" activeCell="E13" sqref="E13:E15"/>
      <selection pane="bottomLeft" activeCell="E13" sqref="E13:E15"/>
      <selection pane="bottomRight" activeCell="N32" sqref="N32"/>
    </sheetView>
  </sheetViews>
  <sheetFormatPr defaultColWidth="10.00390625" defaultRowHeight="24" customHeight="1"/>
  <cols>
    <col min="1" max="1" width="1.875" style="190" customWidth="1"/>
    <col min="2" max="2" width="0.6171875" style="137" customWidth="1"/>
    <col min="3" max="3" width="2.375" style="137" customWidth="1"/>
    <col min="4" max="4" width="0.6171875" style="6" customWidth="1"/>
    <col min="5" max="5" width="7.125" style="6" customWidth="1"/>
    <col min="6" max="7" width="0.6171875" style="6" customWidth="1"/>
    <col min="8" max="8" width="7.75390625" style="6" customWidth="1"/>
    <col min="9" max="9" width="3.00390625" style="138" customWidth="1"/>
    <col min="10" max="10" width="0.6171875" style="6" customWidth="1"/>
    <col min="11" max="22" width="12.375" style="6" customWidth="1"/>
    <col min="23" max="23" width="1.875" style="190" customWidth="1"/>
    <col min="24" max="24" width="0.6171875" style="137" customWidth="1"/>
    <col min="25" max="25" width="2.375" style="137" customWidth="1"/>
    <col min="26" max="26" width="0.6171875" style="6" customWidth="1"/>
    <col min="27" max="27" width="7.125" style="6" customWidth="1"/>
    <col min="28" max="29" width="0.6171875" style="6" customWidth="1"/>
    <col min="30" max="30" width="7.75390625" style="6" customWidth="1"/>
    <col min="31" max="31" width="3.00390625" style="138" customWidth="1"/>
    <col min="32" max="32" width="0.6171875" style="6" customWidth="1"/>
    <col min="33" max="45" width="12.375" style="6" customWidth="1"/>
    <col min="46" max="46" width="1.875" style="190" customWidth="1"/>
    <col min="47" max="47" width="0.6171875" style="137" customWidth="1"/>
    <col min="48" max="48" width="2.375" style="137" customWidth="1"/>
    <col min="49" max="49" width="0.6171875" style="6" customWidth="1"/>
    <col min="50" max="50" width="7.125" style="6" customWidth="1"/>
    <col min="51" max="52" width="0.6171875" style="6" customWidth="1"/>
    <col min="53" max="53" width="7.75390625" style="6" customWidth="1"/>
    <col min="54" max="54" width="3.00390625" style="138" customWidth="1"/>
    <col min="55" max="55" width="0.6171875" style="6" customWidth="1"/>
    <col min="56" max="59" width="12.375" style="6" customWidth="1"/>
    <col min="60" max="66" width="11.125" style="6" customWidth="1"/>
    <col min="67" max="16384" width="10.00390625" style="2" customWidth="1"/>
  </cols>
  <sheetData>
    <row r="1" spans="1:66" ht="24" customHeight="1" thickBot="1">
      <c r="A1" s="136" t="s">
        <v>183</v>
      </c>
      <c r="K1" s="3"/>
      <c r="L1" s="3"/>
      <c r="M1" s="3"/>
      <c r="N1" s="3"/>
      <c r="O1" s="5"/>
      <c r="P1" s="3"/>
      <c r="Q1" s="3"/>
      <c r="R1" s="3"/>
      <c r="S1" s="3"/>
      <c r="T1" s="3"/>
      <c r="U1" s="3"/>
      <c r="V1" s="5"/>
      <c r="W1" s="136"/>
      <c r="AG1" s="3"/>
      <c r="AH1" s="3"/>
      <c r="AI1" s="3"/>
      <c r="AJ1" s="3"/>
      <c r="AK1" s="3"/>
      <c r="AL1" s="3"/>
      <c r="AO1" s="3"/>
      <c r="AP1" s="3"/>
      <c r="AQ1" s="3"/>
      <c r="AR1" s="3"/>
      <c r="AS1" s="3"/>
      <c r="AT1" s="136"/>
      <c r="BD1" s="3"/>
      <c r="BE1" s="3"/>
      <c r="BF1" s="3"/>
      <c r="BG1" s="3"/>
      <c r="BH1" s="3"/>
      <c r="BJ1" s="5"/>
      <c r="BK1" s="3"/>
      <c r="BL1" s="3"/>
      <c r="BM1" s="3"/>
      <c r="BN1" s="5"/>
    </row>
    <row r="2" spans="1:66" ht="24" customHeight="1">
      <c r="A2" s="284" t="s">
        <v>182</v>
      </c>
      <c r="B2" s="285"/>
      <c r="C2" s="285"/>
      <c r="D2" s="285"/>
      <c r="E2" s="285"/>
      <c r="F2" s="285"/>
      <c r="G2" s="285"/>
      <c r="H2" s="285"/>
      <c r="I2" s="285"/>
      <c r="J2" s="286"/>
      <c r="K2" s="295" t="s">
        <v>270</v>
      </c>
      <c r="L2" s="296"/>
      <c r="M2" s="296"/>
      <c r="N2" s="297"/>
      <c r="O2" s="279" t="s">
        <v>300</v>
      </c>
      <c r="P2" s="298"/>
      <c r="Q2" s="298"/>
      <c r="R2" s="280"/>
      <c r="S2" s="279" t="s">
        <v>271</v>
      </c>
      <c r="T2" s="298"/>
      <c r="U2" s="298"/>
      <c r="V2" s="299"/>
      <c r="W2" s="284" t="s">
        <v>182</v>
      </c>
      <c r="X2" s="285"/>
      <c r="Y2" s="285"/>
      <c r="Z2" s="285"/>
      <c r="AA2" s="285"/>
      <c r="AB2" s="285"/>
      <c r="AC2" s="285"/>
      <c r="AD2" s="285"/>
      <c r="AE2" s="285"/>
      <c r="AF2" s="286"/>
      <c r="AG2" s="295" t="s">
        <v>298</v>
      </c>
      <c r="AH2" s="296"/>
      <c r="AI2" s="296"/>
      <c r="AJ2" s="297"/>
      <c r="AK2" s="279" t="s">
        <v>274</v>
      </c>
      <c r="AL2" s="298"/>
      <c r="AM2" s="298"/>
      <c r="AN2" s="298"/>
      <c r="AO2" s="298"/>
      <c r="AP2" s="298"/>
      <c r="AQ2" s="298"/>
      <c r="AR2" s="298"/>
      <c r="AS2" s="299"/>
      <c r="AT2" s="284" t="s">
        <v>182</v>
      </c>
      <c r="AU2" s="285"/>
      <c r="AV2" s="285"/>
      <c r="AW2" s="285"/>
      <c r="AX2" s="285"/>
      <c r="AY2" s="285"/>
      <c r="AZ2" s="285"/>
      <c r="BA2" s="285"/>
      <c r="BB2" s="285"/>
      <c r="BC2" s="286"/>
      <c r="BD2" s="295" t="s">
        <v>274</v>
      </c>
      <c r="BE2" s="296"/>
      <c r="BF2" s="296"/>
      <c r="BG2" s="296"/>
      <c r="BH2" s="296"/>
      <c r="BI2" s="296"/>
      <c r="BJ2" s="297"/>
      <c r="BK2" s="287" t="s">
        <v>269</v>
      </c>
      <c r="BL2" s="279" t="s">
        <v>275</v>
      </c>
      <c r="BM2" s="280"/>
      <c r="BN2" s="277" t="s">
        <v>276</v>
      </c>
    </row>
    <row r="3" spans="1:66" ht="39.75" customHeight="1">
      <c r="A3" s="281" t="s">
        <v>267</v>
      </c>
      <c r="B3" s="282"/>
      <c r="C3" s="282"/>
      <c r="D3" s="282"/>
      <c r="E3" s="282"/>
      <c r="F3" s="282"/>
      <c r="G3" s="282"/>
      <c r="H3" s="282"/>
      <c r="I3" s="282"/>
      <c r="J3" s="283"/>
      <c r="K3" s="7" t="s">
        <v>206</v>
      </c>
      <c r="L3" s="7" t="s">
        <v>207</v>
      </c>
      <c r="M3" s="7" t="s">
        <v>158</v>
      </c>
      <c r="N3" s="7" t="s">
        <v>268</v>
      </c>
      <c r="O3" s="7" t="s">
        <v>202</v>
      </c>
      <c r="P3" s="7" t="s">
        <v>208</v>
      </c>
      <c r="Q3" s="7" t="s">
        <v>231</v>
      </c>
      <c r="R3" s="7" t="s">
        <v>268</v>
      </c>
      <c r="S3" s="7" t="s">
        <v>209</v>
      </c>
      <c r="T3" s="7" t="s">
        <v>210</v>
      </c>
      <c r="U3" s="7" t="s">
        <v>159</v>
      </c>
      <c r="V3" s="139" t="s">
        <v>268</v>
      </c>
      <c r="W3" s="281" t="s">
        <v>267</v>
      </c>
      <c r="X3" s="282"/>
      <c r="Y3" s="282"/>
      <c r="Z3" s="282"/>
      <c r="AA3" s="282"/>
      <c r="AB3" s="282"/>
      <c r="AC3" s="282"/>
      <c r="AD3" s="282"/>
      <c r="AE3" s="282"/>
      <c r="AF3" s="283"/>
      <c r="AG3" s="7" t="s">
        <v>211</v>
      </c>
      <c r="AH3" s="7" t="s">
        <v>212</v>
      </c>
      <c r="AI3" s="7" t="s">
        <v>215</v>
      </c>
      <c r="AJ3" s="7" t="s">
        <v>268</v>
      </c>
      <c r="AK3" s="7" t="s">
        <v>216</v>
      </c>
      <c r="AL3" s="7" t="s">
        <v>217</v>
      </c>
      <c r="AM3" s="7" t="s">
        <v>227</v>
      </c>
      <c r="AN3" s="8" t="s">
        <v>625</v>
      </c>
      <c r="AO3" s="8" t="s">
        <v>218</v>
      </c>
      <c r="AP3" s="7" t="s">
        <v>213</v>
      </c>
      <c r="AQ3" s="7" t="s">
        <v>219</v>
      </c>
      <c r="AR3" s="7" t="s">
        <v>220</v>
      </c>
      <c r="AS3" s="9" t="s">
        <v>214</v>
      </c>
      <c r="AT3" s="281" t="s">
        <v>267</v>
      </c>
      <c r="AU3" s="282"/>
      <c r="AV3" s="282"/>
      <c r="AW3" s="282"/>
      <c r="AX3" s="282"/>
      <c r="AY3" s="282"/>
      <c r="AZ3" s="282"/>
      <c r="BA3" s="282"/>
      <c r="BB3" s="282"/>
      <c r="BC3" s="283"/>
      <c r="BD3" s="7" t="s">
        <v>221</v>
      </c>
      <c r="BE3" s="7" t="s">
        <v>222</v>
      </c>
      <c r="BF3" s="7" t="s">
        <v>223</v>
      </c>
      <c r="BG3" s="7" t="s">
        <v>224</v>
      </c>
      <c r="BH3" s="7" t="s">
        <v>228</v>
      </c>
      <c r="BI3" s="7" t="s">
        <v>240</v>
      </c>
      <c r="BJ3" s="10" t="s">
        <v>268</v>
      </c>
      <c r="BK3" s="288"/>
      <c r="BL3" s="7" t="s">
        <v>160</v>
      </c>
      <c r="BM3" s="7" t="s">
        <v>268</v>
      </c>
      <c r="BN3" s="278"/>
    </row>
    <row r="4" spans="1:67" ht="24" customHeight="1">
      <c r="A4" s="238">
        <v>1</v>
      </c>
      <c r="B4" s="49"/>
      <c r="C4" s="272" t="s">
        <v>161</v>
      </c>
      <c r="D4" s="272"/>
      <c r="E4" s="272"/>
      <c r="F4" s="141"/>
      <c r="G4" s="142"/>
      <c r="H4" s="290" t="s">
        <v>163</v>
      </c>
      <c r="I4" s="290"/>
      <c r="J4" s="143"/>
      <c r="K4" s="11" t="s">
        <v>243</v>
      </c>
      <c r="L4" s="11" t="s">
        <v>245</v>
      </c>
      <c r="M4" s="12" t="s">
        <v>301</v>
      </c>
      <c r="N4" s="12"/>
      <c r="O4" s="11" t="s">
        <v>248</v>
      </c>
      <c r="P4" s="11" t="s">
        <v>302</v>
      </c>
      <c r="Q4" s="12" t="s">
        <v>303</v>
      </c>
      <c r="R4" s="12"/>
      <c r="S4" s="12" t="s">
        <v>304</v>
      </c>
      <c r="T4" s="12" t="s">
        <v>305</v>
      </c>
      <c r="U4" s="12" t="s">
        <v>306</v>
      </c>
      <c r="V4" s="14"/>
      <c r="W4" s="238">
        <v>1</v>
      </c>
      <c r="X4" s="49"/>
      <c r="Y4" s="272" t="s">
        <v>161</v>
      </c>
      <c r="Z4" s="272"/>
      <c r="AA4" s="272"/>
      <c r="AB4" s="144"/>
      <c r="AC4" s="145"/>
      <c r="AD4" s="254" t="s">
        <v>163</v>
      </c>
      <c r="AE4" s="254"/>
      <c r="AF4" s="146"/>
      <c r="AG4" s="11" t="s">
        <v>636</v>
      </c>
      <c r="AH4" s="11" t="s">
        <v>637</v>
      </c>
      <c r="AI4" s="11" t="s">
        <v>638</v>
      </c>
      <c r="AJ4" s="12"/>
      <c r="AK4" s="12" t="s">
        <v>639</v>
      </c>
      <c r="AL4" s="11" t="s">
        <v>640</v>
      </c>
      <c r="AM4" s="12" t="s">
        <v>640</v>
      </c>
      <c r="AN4" s="13" t="s">
        <v>635</v>
      </c>
      <c r="AO4" s="13" t="s">
        <v>641</v>
      </c>
      <c r="AP4" s="12" t="s">
        <v>642</v>
      </c>
      <c r="AQ4" s="12" t="s">
        <v>643</v>
      </c>
      <c r="AR4" s="11" t="s">
        <v>644</v>
      </c>
      <c r="AS4" s="14" t="s">
        <v>645</v>
      </c>
      <c r="AT4" s="238">
        <v>1</v>
      </c>
      <c r="AU4" s="49"/>
      <c r="AV4" s="272" t="s">
        <v>161</v>
      </c>
      <c r="AW4" s="272"/>
      <c r="AX4" s="272"/>
      <c r="AY4" s="144"/>
      <c r="AZ4" s="145"/>
      <c r="BA4" s="254" t="s">
        <v>163</v>
      </c>
      <c r="BB4" s="254"/>
      <c r="BC4" s="146"/>
      <c r="BD4" s="11" t="s">
        <v>646</v>
      </c>
      <c r="BE4" s="12" t="s">
        <v>647</v>
      </c>
      <c r="BF4" s="12" t="s">
        <v>648</v>
      </c>
      <c r="BG4" s="12" t="s">
        <v>649</v>
      </c>
      <c r="BH4" s="12" t="s">
        <v>650</v>
      </c>
      <c r="BI4" s="12" t="s">
        <v>651</v>
      </c>
      <c r="BJ4" s="13"/>
      <c r="BK4" s="12"/>
      <c r="BL4" s="12" t="s">
        <v>652</v>
      </c>
      <c r="BM4" s="12"/>
      <c r="BN4" s="14"/>
      <c r="BO4" s="15"/>
    </row>
    <row r="5" spans="1:67" ht="24" customHeight="1">
      <c r="A5" s="238"/>
      <c r="B5" s="147"/>
      <c r="C5" s="273" t="s">
        <v>162</v>
      </c>
      <c r="D5" s="273"/>
      <c r="E5" s="273"/>
      <c r="F5" s="148"/>
      <c r="G5" s="149"/>
      <c r="H5" s="291" t="s">
        <v>164</v>
      </c>
      <c r="I5" s="291"/>
      <c r="J5" s="150"/>
      <c r="K5" s="11" t="s">
        <v>244</v>
      </c>
      <c r="L5" s="11" t="s">
        <v>311</v>
      </c>
      <c r="M5" s="12" t="s">
        <v>312</v>
      </c>
      <c r="N5" s="12"/>
      <c r="O5" s="11" t="s">
        <v>313</v>
      </c>
      <c r="P5" s="11" t="s">
        <v>314</v>
      </c>
      <c r="Q5" s="12" t="s">
        <v>303</v>
      </c>
      <c r="R5" s="12"/>
      <c r="S5" s="12" t="s">
        <v>315</v>
      </c>
      <c r="T5" s="12" t="s">
        <v>316</v>
      </c>
      <c r="U5" s="12" t="s">
        <v>317</v>
      </c>
      <c r="V5" s="14"/>
      <c r="W5" s="238"/>
      <c r="X5" s="151"/>
      <c r="Y5" s="273" t="s">
        <v>162</v>
      </c>
      <c r="Z5" s="273"/>
      <c r="AA5" s="273"/>
      <c r="AB5" s="152"/>
      <c r="AC5" s="153"/>
      <c r="AD5" s="258" t="s">
        <v>164</v>
      </c>
      <c r="AE5" s="258"/>
      <c r="AF5" s="152"/>
      <c r="AG5" s="11" t="s">
        <v>318</v>
      </c>
      <c r="AH5" s="11" t="s">
        <v>319</v>
      </c>
      <c r="AI5" s="11" t="s">
        <v>322</v>
      </c>
      <c r="AJ5" s="12"/>
      <c r="AK5" s="12" t="s">
        <v>323</v>
      </c>
      <c r="AL5" s="11" t="s">
        <v>324</v>
      </c>
      <c r="AM5" s="12" t="s">
        <v>320</v>
      </c>
      <c r="AN5" s="13" t="s">
        <v>635</v>
      </c>
      <c r="AO5" s="13" t="s">
        <v>307</v>
      </c>
      <c r="AP5" s="12" t="s">
        <v>320</v>
      </c>
      <c r="AQ5" s="12" t="s">
        <v>325</v>
      </c>
      <c r="AR5" s="11" t="s">
        <v>326</v>
      </c>
      <c r="AS5" s="14" t="s">
        <v>321</v>
      </c>
      <c r="AT5" s="238"/>
      <c r="AU5" s="151"/>
      <c r="AV5" s="273" t="s">
        <v>162</v>
      </c>
      <c r="AW5" s="273"/>
      <c r="AX5" s="273"/>
      <c r="AY5" s="152"/>
      <c r="AZ5" s="153"/>
      <c r="BA5" s="258" t="s">
        <v>164</v>
      </c>
      <c r="BB5" s="258"/>
      <c r="BC5" s="152"/>
      <c r="BD5" s="11" t="s">
        <v>653</v>
      </c>
      <c r="BE5" s="12" t="s">
        <v>654</v>
      </c>
      <c r="BF5" s="12" t="s">
        <v>655</v>
      </c>
      <c r="BG5" s="12" t="s">
        <v>656</v>
      </c>
      <c r="BH5" s="12" t="s">
        <v>650</v>
      </c>
      <c r="BI5" s="12" t="s">
        <v>233</v>
      </c>
      <c r="BJ5" s="13"/>
      <c r="BK5" s="12"/>
      <c r="BL5" s="12" t="s">
        <v>657</v>
      </c>
      <c r="BM5" s="12"/>
      <c r="BN5" s="14"/>
      <c r="BO5" s="15"/>
    </row>
    <row r="6" spans="1:67" ht="24" customHeight="1">
      <c r="A6" s="140">
        <v>2</v>
      </c>
      <c r="B6" s="154"/>
      <c r="C6" s="292" t="s">
        <v>165</v>
      </c>
      <c r="D6" s="292"/>
      <c r="E6" s="292"/>
      <c r="F6" s="292"/>
      <c r="G6" s="292"/>
      <c r="H6" s="292"/>
      <c r="I6" s="292"/>
      <c r="J6" s="143"/>
      <c r="K6" s="11" t="s">
        <v>246</v>
      </c>
      <c r="L6" s="11" t="s">
        <v>247</v>
      </c>
      <c r="M6" s="12" t="s">
        <v>312</v>
      </c>
      <c r="N6" s="12"/>
      <c r="O6" s="11" t="s">
        <v>249</v>
      </c>
      <c r="P6" s="11" t="s">
        <v>250</v>
      </c>
      <c r="Q6" s="11" t="s">
        <v>251</v>
      </c>
      <c r="R6" s="12"/>
      <c r="S6" s="12" t="s">
        <v>327</v>
      </c>
      <c r="T6" s="12" t="s">
        <v>327</v>
      </c>
      <c r="U6" s="12" t="s">
        <v>306</v>
      </c>
      <c r="V6" s="14"/>
      <c r="W6" s="140">
        <v>2</v>
      </c>
      <c r="X6" s="155"/>
      <c r="Y6" s="274" t="s">
        <v>165</v>
      </c>
      <c r="Z6" s="274"/>
      <c r="AA6" s="274"/>
      <c r="AB6" s="274"/>
      <c r="AC6" s="274"/>
      <c r="AD6" s="274"/>
      <c r="AE6" s="274"/>
      <c r="AF6" s="146"/>
      <c r="AG6" s="11" t="s">
        <v>252</v>
      </c>
      <c r="AH6" s="11" t="s">
        <v>249</v>
      </c>
      <c r="AI6" s="11" t="s">
        <v>253</v>
      </c>
      <c r="AJ6" s="12"/>
      <c r="AK6" s="12" t="s">
        <v>329</v>
      </c>
      <c r="AL6" s="11" t="s">
        <v>249</v>
      </c>
      <c r="AM6" s="12" t="s">
        <v>330</v>
      </c>
      <c r="AN6" s="13" t="s">
        <v>626</v>
      </c>
      <c r="AO6" s="13" t="s">
        <v>307</v>
      </c>
      <c r="AP6" s="12" t="s">
        <v>328</v>
      </c>
      <c r="AQ6" s="12" t="s">
        <v>331</v>
      </c>
      <c r="AR6" s="11" t="s">
        <v>249</v>
      </c>
      <c r="AS6" s="14" t="s">
        <v>329</v>
      </c>
      <c r="AT6" s="140">
        <v>2</v>
      </c>
      <c r="AU6" s="155"/>
      <c r="AV6" s="274" t="s">
        <v>165</v>
      </c>
      <c r="AW6" s="274"/>
      <c r="AX6" s="274"/>
      <c r="AY6" s="274"/>
      <c r="AZ6" s="274"/>
      <c r="BA6" s="274"/>
      <c r="BB6" s="274"/>
      <c r="BC6" s="146"/>
      <c r="BD6" s="11" t="s">
        <v>253</v>
      </c>
      <c r="BE6" s="12" t="s">
        <v>332</v>
      </c>
      <c r="BF6" s="12" t="s">
        <v>329</v>
      </c>
      <c r="BG6" s="12" t="s">
        <v>308</v>
      </c>
      <c r="BH6" s="12" t="s">
        <v>333</v>
      </c>
      <c r="BI6" s="12" t="s">
        <v>309</v>
      </c>
      <c r="BJ6" s="13"/>
      <c r="BK6" s="12"/>
      <c r="BL6" s="12" t="s">
        <v>310</v>
      </c>
      <c r="BM6" s="12"/>
      <c r="BN6" s="14"/>
      <c r="BO6" s="15"/>
    </row>
    <row r="7" spans="1:67" ht="24" customHeight="1">
      <c r="A7" s="238">
        <v>3</v>
      </c>
      <c r="B7" s="154"/>
      <c r="C7" s="292" t="s">
        <v>166</v>
      </c>
      <c r="D7" s="292"/>
      <c r="E7" s="292"/>
      <c r="F7" s="292"/>
      <c r="G7" s="292"/>
      <c r="H7" s="292"/>
      <c r="I7" s="292"/>
      <c r="J7" s="143"/>
      <c r="K7" s="12" t="s">
        <v>186</v>
      </c>
      <c r="L7" s="12" t="s">
        <v>205</v>
      </c>
      <c r="M7" s="12" t="s">
        <v>187</v>
      </c>
      <c r="N7" s="12"/>
      <c r="O7" s="12" t="s">
        <v>205</v>
      </c>
      <c r="P7" s="12" t="s">
        <v>205</v>
      </c>
      <c r="Q7" s="12" t="s">
        <v>187</v>
      </c>
      <c r="R7" s="12"/>
      <c r="S7" s="12" t="s">
        <v>188</v>
      </c>
      <c r="T7" s="12" t="s">
        <v>188</v>
      </c>
      <c r="U7" s="12" t="s">
        <v>187</v>
      </c>
      <c r="V7" s="14"/>
      <c r="W7" s="238">
        <v>3</v>
      </c>
      <c r="X7" s="154"/>
      <c r="Y7" s="274" t="s">
        <v>166</v>
      </c>
      <c r="Z7" s="274"/>
      <c r="AA7" s="274"/>
      <c r="AB7" s="274"/>
      <c r="AC7" s="274"/>
      <c r="AD7" s="274"/>
      <c r="AE7" s="274"/>
      <c r="AF7" s="143"/>
      <c r="AG7" s="12" t="s">
        <v>188</v>
      </c>
      <c r="AH7" s="12" t="s">
        <v>188</v>
      </c>
      <c r="AI7" s="12" t="s">
        <v>188</v>
      </c>
      <c r="AJ7" s="12"/>
      <c r="AK7" s="12" t="s">
        <v>188</v>
      </c>
      <c r="AL7" s="12" t="s">
        <v>188</v>
      </c>
      <c r="AM7" s="12" t="s">
        <v>188</v>
      </c>
      <c r="AN7" s="12" t="s">
        <v>188</v>
      </c>
      <c r="AO7" s="13" t="s">
        <v>188</v>
      </c>
      <c r="AP7" s="12" t="s">
        <v>188</v>
      </c>
      <c r="AQ7" s="12" t="s">
        <v>188</v>
      </c>
      <c r="AR7" s="12" t="s">
        <v>188</v>
      </c>
      <c r="AS7" s="14" t="s">
        <v>188</v>
      </c>
      <c r="AT7" s="238">
        <v>3</v>
      </c>
      <c r="AU7" s="154"/>
      <c r="AV7" s="274" t="s">
        <v>166</v>
      </c>
      <c r="AW7" s="274"/>
      <c r="AX7" s="274"/>
      <c r="AY7" s="274"/>
      <c r="AZ7" s="274"/>
      <c r="BA7" s="274"/>
      <c r="BB7" s="274"/>
      <c r="BC7" s="143"/>
      <c r="BD7" s="12" t="s">
        <v>234</v>
      </c>
      <c r="BE7" s="12" t="s">
        <v>188</v>
      </c>
      <c r="BF7" s="12" t="s">
        <v>235</v>
      </c>
      <c r="BG7" s="12" t="s">
        <v>188</v>
      </c>
      <c r="BH7" s="12" t="s">
        <v>188</v>
      </c>
      <c r="BI7" s="12" t="s">
        <v>188</v>
      </c>
      <c r="BJ7" s="13"/>
      <c r="BK7" s="12"/>
      <c r="BL7" s="12" t="s">
        <v>186</v>
      </c>
      <c r="BM7" s="12"/>
      <c r="BN7" s="14"/>
      <c r="BO7" s="15"/>
    </row>
    <row r="8" spans="1:67" ht="24" customHeight="1">
      <c r="A8" s="238"/>
      <c r="B8" s="262" t="s">
        <v>334</v>
      </c>
      <c r="C8" s="263"/>
      <c r="D8" s="156"/>
      <c r="E8" s="256" t="s">
        <v>167</v>
      </c>
      <c r="F8" s="256"/>
      <c r="G8" s="256"/>
      <c r="H8" s="256"/>
      <c r="I8" s="157" t="s">
        <v>335</v>
      </c>
      <c r="J8" s="158"/>
      <c r="K8" s="16">
        <v>296215</v>
      </c>
      <c r="L8" s="16">
        <v>179187</v>
      </c>
      <c r="M8" s="16">
        <v>337855</v>
      </c>
      <c r="N8" s="16">
        <f>SUM(K8:M8)</f>
        <v>813257</v>
      </c>
      <c r="O8" s="16">
        <v>58602</v>
      </c>
      <c r="P8" s="16">
        <v>64117</v>
      </c>
      <c r="Q8" s="16">
        <v>61903</v>
      </c>
      <c r="R8" s="16">
        <f>SUM(O8:Q8)</f>
        <v>184622</v>
      </c>
      <c r="S8" s="16">
        <v>33927</v>
      </c>
      <c r="T8" s="16">
        <v>41314</v>
      </c>
      <c r="U8" s="16">
        <v>37547</v>
      </c>
      <c r="V8" s="18">
        <f>SUM(S8:U8)</f>
        <v>112788</v>
      </c>
      <c r="W8" s="238"/>
      <c r="X8" s="262" t="s">
        <v>336</v>
      </c>
      <c r="Y8" s="263"/>
      <c r="Z8" s="156"/>
      <c r="AA8" s="256" t="s">
        <v>167</v>
      </c>
      <c r="AB8" s="256"/>
      <c r="AC8" s="256"/>
      <c r="AD8" s="256"/>
      <c r="AE8" s="157" t="s">
        <v>335</v>
      </c>
      <c r="AF8" s="158"/>
      <c r="AG8" s="16">
        <v>33127</v>
      </c>
      <c r="AH8" s="16">
        <v>15648</v>
      </c>
      <c r="AI8" s="16">
        <v>16840</v>
      </c>
      <c r="AJ8" s="16">
        <f>SUM(AG8:AI8)</f>
        <v>65615</v>
      </c>
      <c r="AK8" s="16">
        <v>12138</v>
      </c>
      <c r="AL8" s="16">
        <v>3294</v>
      </c>
      <c r="AM8" s="16">
        <v>11175</v>
      </c>
      <c r="AN8" s="17">
        <v>9313</v>
      </c>
      <c r="AO8" s="17">
        <v>8165</v>
      </c>
      <c r="AP8" s="16">
        <v>14765</v>
      </c>
      <c r="AQ8" s="16">
        <v>13901</v>
      </c>
      <c r="AR8" s="16">
        <v>12354</v>
      </c>
      <c r="AS8" s="18">
        <v>14292</v>
      </c>
      <c r="AT8" s="238"/>
      <c r="AU8" s="262" t="s">
        <v>336</v>
      </c>
      <c r="AV8" s="263"/>
      <c r="AW8" s="156"/>
      <c r="AX8" s="256" t="s">
        <v>167</v>
      </c>
      <c r="AY8" s="256"/>
      <c r="AZ8" s="256"/>
      <c r="BA8" s="256"/>
      <c r="BB8" s="157" t="s">
        <v>335</v>
      </c>
      <c r="BC8" s="158"/>
      <c r="BD8" s="16">
        <v>18974</v>
      </c>
      <c r="BE8" s="16">
        <v>10765</v>
      </c>
      <c r="BF8" s="16">
        <v>5879</v>
      </c>
      <c r="BG8" s="16">
        <v>7043</v>
      </c>
      <c r="BH8" s="16">
        <v>6226</v>
      </c>
      <c r="BI8" s="16">
        <v>13364</v>
      </c>
      <c r="BJ8" s="17">
        <f>SUM(BD8:BI8,AK8:AS8)</f>
        <v>161648</v>
      </c>
      <c r="BK8" s="16">
        <f>BJ8+AJ8+V8+R8+N8</f>
        <v>1337930</v>
      </c>
      <c r="BL8" s="16">
        <v>375834</v>
      </c>
      <c r="BM8" s="16">
        <f>SUM(BL8:BL8)</f>
        <v>375834</v>
      </c>
      <c r="BN8" s="18">
        <f>BM8+BK8</f>
        <v>1713764</v>
      </c>
      <c r="BO8" s="15"/>
    </row>
    <row r="9" spans="1:67" ht="24" customHeight="1">
      <c r="A9" s="238"/>
      <c r="B9" s="269" t="s">
        <v>337</v>
      </c>
      <c r="C9" s="270"/>
      <c r="D9" s="159"/>
      <c r="E9" s="257" t="s">
        <v>168</v>
      </c>
      <c r="F9" s="257"/>
      <c r="G9" s="257"/>
      <c r="H9" s="257"/>
      <c r="I9" s="160" t="s">
        <v>338</v>
      </c>
      <c r="J9" s="161"/>
      <c r="K9" s="19">
        <v>354760</v>
      </c>
      <c r="L9" s="19">
        <v>206065</v>
      </c>
      <c r="M9" s="19">
        <v>328100</v>
      </c>
      <c r="N9" s="19">
        <f>SUM(K9:M9)</f>
        <v>888925</v>
      </c>
      <c r="O9" s="19">
        <v>69600</v>
      </c>
      <c r="P9" s="19">
        <v>69918</v>
      </c>
      <c r="Q9" s="19">
        <v>58700</v>
      </c>
      <c r="R9" s="19">
        <f>SUM(O9:Q9)</f>
        <v>198218</v>
      </c>
      <c r="S9" s="19">
        <v>34240</v>
      </c>
      <c r="T9" s="19">
        <v>42530</v>
      </c>
      <c r="U9" s="19">
        <v>37400</v>
      </c>
      <c r="V9" s="21">
        <f>SUM(S9:U9)</f>
        <v>114170</v>
      </c>
      <c r="W9" s="238"/>
      <c r="X9" s="269" t="s">
        <v>339</v>
      </c>
      <c r="Y9" s="270"/>
      <c r="Z9" s="159"/>
      <c r="AA9" s="257" t="s">
        <v>168</v>
      </c>
      <c r="AB9" s="257"/>
      <c r="AC9" s="257"/>
      <c r="AD9" s="257"/>
      <c r="AE9" s="160" t="s">
        <v>338</v>
      </c>
      <c r="AF9" s="161"/>
      <c r="AG9" s="19">
        <v>31500</v>
      </c>
      <c r="AH9" s="19">
        <v>16191</v>
      </c>
      <c r="AI9" s="19">
        <v>17094</v>
      </c>
      <c r="AJ9" s="19">
        <f>SUM(AG9:AI9)</f>
        <v>64785</v>
      </c>
      <c r="AK9" s="19">
        <v>11800</v>
      </c>
      <c r="AL9" s="19">
        <v>5100</v>
      </c>
      <c r="AM9" s="19">
        <v>12000</v>
      </c>
      <c r="AN9" s="20">
        <v>9180</v>
      </c>
      <c r="AO9" s="20">
        <v>11300</v>
      </c>
      <c r="AP9" s="19">
        <v>20800</v>
      </c>
      <c r="AQ9" s="19">
        <v>16200</v>
      </c>
      <c r="AR9" s="19">
        <v>14620</v>
      </c>
      <c r="AS9" s="21">
        <v>20640</v>
      </c>
      <c r="AT9" s="238"/>
      <c r="AU9" s="269" t="s">
        <v>339</v>
      </c>
      <c r="AV9" s="270"/>
      <c r="AW9" s="159"/>
      <c r="AX9" s="257" t="s">
        <v>168</v>
      </c>
      <c r="AY9" s="257"/>
      <c r="AZ9" s="257"/>
      <c r="BA9" s="257"/>
      <c r="BB9" s="160" t="s">
        <v>338</v>
      </c>
      <c r="BC9" s="161"/>
      <c r="BD9" s="19">
        <v>10200</v>
      </c>
      <c r="BE9" s="19">
        <v>20000</v>
      </c>
      <c r="BF9" s="19">
        <v>6910</v>
      </c>
      <c r="BG9" s="19">
        <v>12100</v>
      </c>
      <c r="BH9" s="19">
        <v>6872</v>
      </c>
      <c r="BI9" s="19">
        <v>19950</v>
      </c>
      <c r="BJ9" s="20">
        <f>SUM(BD9:BI9,AK9:AS9)</f>
        <v>197672</v>
      </c>
      <c r="BK9" s="19">
        <f>BJ9+AJ9+V9+R9+N9</f>
        <v>1463770</v>
      </c>
      <c r="BL9" s="19">
        <v>397665</v>
      </c>
      <c r="BM9" s="19">
        <f>SUM(BL9:BL9)</f>
        <v>397665</v>
      </c>
      <c r="BN9" s="21">
        <f>BM9+BK9</f>
        <v>1861435</v>
      </c>
      <c r="BO9" s="15"/>
    </row>
    <row r="10" spans="1:67" ht="24" customHeight="1">
      <c r="A10" s="238"/>
      <c r="B10" s="240" t="s">
        <v>340</v>
      </c>
      <c r="C10" s="241"/>
      <c r="D10" s="162"/>
      <c r="E10" s="258" t="s">
        <v>169</v>
      </c>
      <c r="F10" s="258"/>
      <c r="G10" s="258"/>
      <c r="H10" s="258"/>
      <c r="I10" s="163" t="s">
        <v>341</v>
      </c>
      <c r="J10" s="150"/>
      <c r="K10" s="22">
        <v>294997</v>
      </c>
      <c r="L10" s="22">
        <v>173894</v>
      </c>
      <c r="M10" s="22">
        <v>323046</v>
      </c>
      <c r="N10" s="22">
        <f>SUM(K10:M10)</f>
        <v>791937</v>
      </c>
      <c r="O10" s="22">
        <v>53312</v>
      </c>
      <c r="P10" s="22">
        <v>62988</v>
      </c>
      <c r="Q10" s="22">
        <v>57761</v>
      </c>
      <c r="R10" s="22">
        <f>SUM(O10:Q10)</f>
        <v>174061</v>
      </c>
      <c r="S10" s="22">
        <v>30589</v>
      </c>
      <c r="T10" s="22">
        <v>41293</v>
      </c>
      <c r="U10" s="22">
        <v>32828</v>
      </c>
      <c r="V10" s="24">
        <f>SUM(S10:U10)</f>
        <v>104710</v>
      </c>
      <c r="W10" s="238"/>
      <c r="X10" s="240" t="s">
        <v>342</v>
      </c>
      <c r="Y10" s="241"/>
      <c r="Z10" s="162"/>
      <c r="AA10" s="258" t="s">
        <v>169</v>
      </c>
      <c r="AB10" s="258"/>
      <c r="AC10" s="258"/>
      <c r="AD10" s="258"/>
      <c r="AE10" s="163" t="s">
        <v>341</v>
      </c>
      <c r="AF10" s="150"/>
      <c r="AG10" s="22">
        <v>27354</v>
      </c>
      <c r="AH10" s="22">
        <v>15583</v>
      </c>
      <c r="AI10" s="22">
        <v>16589</v>
      </c>
      <c r="AJ10" s="22">
        <f>SUM(AG10:AI10)</f>
        <v>59526</v>
      </c>
      <c r="AK10" s="22">
        <v>11388</v>
      </c>
      <c r="AL10" s="22">
        <v>3294</v>
      </c>
      <c r="AM10" s="22">
        <v>6397</v>
      </c>
      <c r="AN10" s="23">
        <v>9307</v>
      </c>
      <c r="AO10" s="23">
        <v>7888</v>
      </c>
      <c r="AP10" s="22">
        <v>14374</v>
      </c>
      <c r="AQ10" s="22">
        <v>13657</v>
      </c>
      <c r="AR10" s="22">
        <v>12217</v>
      </c>
      <c r="AS10" s="24">
        <v>14176</v>
      </c>
      <c r="AT10" s="238"/>
      <c r="AU10" s="240" t="s">
        <v>342</v>
      </c>
      <c r="AV10" s="241"/>
      <c r="AW10" s="162"/>
      <c r="AX10" s="258" t="s">
        <v>169</v>
      </c>
      <c r="AY10" s="258"/>
      <c r="AZ10" s="258"/>
      <c r="BA10" s="258"/>
      <c r="BB10" s="163" t="s">
        <v>341</v>
      </c>
      <c r="BC10" s="150"/>
      <c r="BD10" s="22">
        <v>9159</v>
      </c>
      <c r="BE10" s="22">
        <v>10845</v>
      </c>
      <c r="BF10" s="22">
        <v>5841</v>
      </c>
      <c r="BG10" s="22">
        <v>6879</v>
      </c>
      <c r="BH10" s="22">
        <v>5647</v>
      </c>
      <c r="BI10" s="22">
        <v>11314</v>
      </c>
      <c r="BJ10" s="23">
        <f>SUM(BD10:BI10,AK10:AS10)</f>
        <v>142383</v>
      </c>
      <c r="BK10" s="22">
        <f>BJ10+AJ10+V10+R10+N10</f>
        <v>1272617</v>
      </c>
      <c r="BL10" s="22">
        <v>338932</v>
      </c>
      <c r="BM10" s="22">
        <f>SUM(BL10:BL10)</f>
        <v>338932</v>
      </c>
      <c r="BN10" s="24">
        <f>BM10+BK10</f>
        <v>1611549</v>
      </c>
      <c r="BO10" s="15"/>
    </row>
    <row r="11" spans="1:67" s="29" customFormat="1" ht="24" customHeight="1">
      <c r="A11" s="238"/>
      <c r="B11" s="264" t="s">
        <v>343</v>
      </c>
      <c r="C11" s="265"/>
      <c r="D11" s="164"/>
      <c r="E11" s="165" t="s">
        <v>170</v>
      </c>
      <c r="F11" s="166"/>
      <c r="G11" s="26"/>
      <c r="H11" s="268" t="s">
        <v>344</v>
      </c>
      <c r="I11" s="268"/>
      <c r="J11" s="167"/>
      <c r="K11" s="25">
        <v>99.6</v>
      </c>
      <c r="L11" s="25">
        <v>97</v>
      </c>
      <c r="M11" s="25">
        <v>95.6</v>
      </c>
      <c r="N11" s="25">
        <f>ROUND(N10/N8*100,1)</f>
        <v>97.4</v>
      </c>
      <c r="O11" s="25">
        <v>91</v>
      </c>
      <c r="P11" s="25">
        <v>98.2</v>
      </c>
      <c r="Q11" s="25">
        <v>93.3</v>
      </c>
      <c r="R11" s="25">
        <f>ROUND(R10/R8*100,1)</f>
        <v>94.3</v>
      </c>
      <c r="S11" s="25">
        <v>90.2</v>
      </c>
      <c r="T11" s="25">
        <v>99.9</v>
      </c>
      <c r="U11" s="25">
        <v>87.4</v>
      </c>
      <c r="V11" s="27">
        <f>ROUND(V10/V8*100,1)</f>
        <v>92.8</v>
      </c>
      <c r="W11" s="238"/>
      <c r="X11" s="264" t="s">
        <v>345</v>
      </c>
      <c r="Y11" s="265"/>
      <c r="Z11" s="164"/>
      <c r="AA11" s="165" t="s">
        <v>170</v>
      </c>
      <c r="AB11" s="166"/>
      <c r="AC11" s="26"/>
      <c r="AD11" s="268" t="s">
        <v>344</v>
      </c>
      <c r="AE11" s="268"/>
      <c r="AF11" s="167"/>
      <c r="AG11" s="25">
        <v>82.6</v>
      </c>
      <c r="AH11" s="25">
        <v>99.6</v>
      </c>
      <c r="AI11" s="25">
        <v>98.5</v>
      </c>
      <c r="AJ11" s="25">
        <f>ROUND(AJ10/AJ8*100,1)</f>
        <v>90.7</v>
      </c>
      <c r="AK11" s="25">
        <v>93.8</v>
      </c>
      <c r="AL11" s="25">
        <v>100</v>
      </c>
      <c r="AM11" s="25">
        <v>57.2</v>
      </c>
      <c r="AN11" s="26">
        <v>99.9</v>
      </c>
      <c r="AO11" s="26">
        <v>96.6</v>
      </c>
      <c r="AP11" s="25">
        <v>97.4</v>
      </c>
      <c r="AQ11" s="25">
        <v>98.2</v>
      </c>
      <c r="AR11" s="25">
        <v>98.9</v>
      </c>
      <c r="AS11" s="27">
        <v>99.2</v>
      </c>
      <c r="AT11" s="238"/>
      <c r="AU11" s="264" t="s">
        <v>345</v>
      </c>
      <c r="AV11" s="265"/>
      <c r="AW11" s="164"/>
      <c r="AX11" s="165" t="s">
        <v>170</v>
      </c>
      <c r="AY11" s="166"/>
      <c r="AZ11" s="26"/>
      <c r="BA11" s="268" t="s">
        <v>344</v>
      </c>
      <c r="BB11" s="268"/>
      <c r="BC11" s="167"/>
      <c r="BD11" s="25">
        <v>48.3</v>
      </c>
      <c r="BE11" s="25">
        <v>100.7</v>
      </c>
      <c r="BF11" s="25">
        <v>99.4</v>
      </c>
      <c r="BG11" s="25">
        <v>97.7</v>
      </c>
      <c r="BH11" s="25">
        <v>90.7</v>
      </c>
      <c r="BI11" s="25">
        <v>84.7</v>
      </c>
      <c r="BJ11" s="26">
        <f>ROUND(BJ10/BJ8*100,1)</f>
        <v>88.1</v>
      </c>
      <c r="BK11" s="25">
        <f>ROUND(BK10/BK8*100,1)</f>
        <v>95.1</v>
      </c>
      <c r="BL11" s="25">
        <v>90.2</v>
      </c>
      <c r="BM11" s="25">
        <f>ROUND(BM10/BM8*100,1)</f>
        <v>90.2</v>
      </c>
      <c r="BN11" s="27">
        <f>ROUND(BN10/BN8*100,1)</f>
        <v>94</v>
      </c>
      <c r="BO11" s="28"/>
    </row>
    <row r="12" spans="1:67" s="29" customFormat="1" ht="24" customHeight="1">
      <c r="A12" s="238"/>
      <c r="B12" s="266"/>
      <c r="C12" s="267"/>
      <c r="D12" s="168"/>
      <c r="E12" s="169" t="s">
        <v>346</v>
      </c>
      <c r="F12" s="170"/>
      <c r="G12" s="171"/>
      <c r="H12" s="271" t="s">
        <v>347</v>
      </c>
      <c r="I12" s="271"/>
      <c r="J12" s="170"/>
      <c r="K12" s="25">
        <v>83.2</v>
      </c>
      <c r="L12" s="25">
        <v>84.4</v>
      </c>
      <c r="M12" s="25">
        <v>98.5</v>
      </c>
      <c r="N12" s="25">
        <f>ROUND(N10/N9*100,1)</f>
        <v>89.1</v>
      </c>
      <c r="O12" s="25">
        <v>76.6</v>
      </c>
      <c r="P12" s="25">
        <v>90.1</v>
      </c>
      <c r="Q12" s="25">
        <v>98.4</v>
      </c>
      <c r="R12" s="25">
        <f>ROUND(R10/R9*100,1)</f>
        <v>87.8</v>
      </c>
      <c r="S12" s="25">
        <v>89.3</v>
      </c>
      <c r="T12" s="25">
        <v>97.1</v>
      </c>
      <c r="U12" s="25">
        <v>87.8</v>
      </c>
      <c r="V12" s="27">
        <f>ROUND(V10/V9*100,1)</f>
        <v>91.7</v>
      </c>
      <c r="W12" s="238"/>
      <c r="X12" s="266"/>
      <c r="Y12" s="267"/>
      <c r="Z12" s="168"/>
      <c r="AA12" s="169" t="s">
        <v>346</v>
      </c>
      <c r="AB12" s="170"/>
      <c r="AC12" s="171"/>
      <c r="AD12" s="271" t="s">
        <v>347</v>
      </c>
      <c r="AE12" s="271"/>
      <c r="AF12" s="170"/>
      <c r="AG12" s="25">
        <v>86.8</v>
      </c>
      <c r="AH12" s="25">
        <v>96.2</v>
      </c>
      <c r="AI12" s="25">
        <v>97</v>
      </c>
      <c r="AJ12" s="25">
        <f>ROUND(AJ10/AJ9*100,1)</f>
        <v>91.9</v>
      </c>
      <c r="AK12" s="25">
        <v>96.5</v>
      </c>
      <c r="AL12" s="25">
        <v>64.6</v>
      </c>
      <c r="AM12" s="25">
        <v>53.3</v>
      </c>
      <c r="AN12" s="26">
        <v>101.4</v>
      </c>
      <c r="AO12" s="26">
        <v>69.8</v>
      </c>
      <c r="AP12" s="25">
        <v>69.1</v>
      </c>
      <c r="AQ12" s="25">
        <v>84.3</v>
      </c>
      <c r="AR12" s="25">
        <v>83.6</v>
      </c>
      <c r="AS12" s="27">
        <v>68.7</v>
      </c>
      <c r="AT12" s="238"/>
      <c r="AU12" s="266"/>
      <c r="AV12" s="267"/>
      <c r="AW12" s="168"/>
      <c r="AX12" s="169" t="s">
        <v>346</v>
      </c>
      <c r="AY12" s="170"/>
      <c r="AZ12" s="171"/>
      <c r="BA12" s="271" t="s">
        <v>347</v>
      </c>
      <c r="BB12" s="271"/>
      <c r="BC12" s="170"/>
      <c r="BD12" s="25">
        <v>89.8</v>
      </c>
      <c r="BE12" s="25">
        <v>54.2</v>
      </c>
      <c r="BF12" s="25">
        <v>84.5</v>
      </c>
      <c r="BG12" s="25">
        <v>56.9</v>
      </c>
      <c r="BH12" s="25">
        <v>82.2</v>
      </c>
      <c r="BI12" s="25">
        <v>56.7</v>
      </c>
      <c r="BJ12" s="26">
        <f>ROUND(BJ10/BJ9*100,1)</f>
        <v>72</v>
      </c>
      <c r="BK12" s="25">
        <f>ROUND(BK10/BK9*100,1)</f>
        <v>86.9</v>
      </c>
      <c r="BL12" s="25">
        <v>85.2</v>
      </c>
      <c r="BM12" s="25">
        <f>ROUND(BM10/BM9*100,1)</f>
        <v>85.2</v>
      </c>
      <c r="BN12" s="27">
        <f>ROUND(BN10/BN9*100,1)</f>
        <v>86.6</v>
      </c>
      <c r="BO12" s="28"/>
    </row>
    <row r="13" spans="1:67" ht="24" customHeight="1">
      <c r="A13" s="238"/>
      <c r="B13" s="262" t="s">
        <v>348</v>
      </c>
      <c r="C13" s="263"/>
      <c r="D13" s="156"/>
      <c r="E13" s="293" t="s">
        <v>171</v>
      </c>
      <c r="F13" s="141"/>
      <c r="G13" s="172"/>
      <c r="H13" s="293" t="s">
        <v>172</v>
      </c>
      <c r="I13" s="293"/>
      <c r="J13" s="158"/>
      <c r="K13" s="173" t="s">
        <v>196</v>
      </c>
      <c r="L13" s="173" t="s">
        <v>189</v>
      </c>
      <c r="M13" s="173" t="s">
        <v>196</v>
      </c>
      <c r="N13" s="300" t="s">
        <v>349</v>
      </c>
      <c r="O13" s="173" t="s">
        <v>196</v>
      </c>
      <c r="P13" s="30" t="s">
        <v>611</v>
      </c>
      <c r="Q13" s="30" t="s">
        <v>615</v>
      </c>
      <c r="R13" s="30"/>
      <c r="S13" s="30" t="s">
        <v>192</v>
      </c>
      <c r="T13" s="30" t="s">
        <v>350</v>
      </c>
      <c r="U13" s="30" t="s">
        <v>191</v>
      </c>
      <c r="V13" s="32"/>
      <c r="W13" s="238"/>
      <c r="X13" s="262" t="s">
        <v>351</v>
      </c>
      <c r="Y13" s="263"/>
      <c r="Z13" s="156"/>
      <c r="AA13" s="256" t="s">
        <v>171</v>
      </c>
      <c r="AB13" s="158"/>
      <c r="AC13" s="174"/>
      <c r="AD13" s="256" t="s">
        <v>172</v>
      </c>
      <c r="AE13" s="256"/>
      <c r="AF13" s="158"/>
      <c r="AG13" s="30" t="s">
        <v>192</v>
      </c>
      <c r="AH13" s="30" t="s">
        <v>192</v>
      </c>
      <c r="AI13" s="30" t="s">
        <v>237</v>
      </c>
      <c r="AJ13" s="30"/>
      <c r="AK13" s="30" t="s">
        <v>191</v>
      </c>
      <c r="AL13" s="30" t="s">
        <v>191</v>
      </c>
      <c r="AM13" s="30" t="s">
        <v>350</v>
      </c>
      <c r="AN13" s="31" t="s">
        <v>627</v>
      </c>
      <c r="AO13" s="31" t="s">
        <v>204</v>
      </c>
      <c r="AP13" s="30" t="s">
        <v>192</v>
      </c>
      <c r="AQ13" s="30" t="s">
        <v>192</v>
      </c>
      <c r="AR13" s="30" t="s">
        <v>238</v>
      </c>
      <c r="AS13" s="32" t="s">
        <v>236</v>
      </c>
      <c r="AT13" s="238"/>
      <c r="AU13" s="262" t="s">
        <v>352</v>
      </c>
      <c r="AV13" s="263"/>
      <c r="AW13" s="156"/>
      <c r="AX13" s="256" t="s">
        <v>171</v>
      </c>
      <c r="AY13" s="158"/>
      <c r="AZ13" s="174"/>
      <c r="BA13" s="256" t="s">
        <v>172</v>
      </c>
      <c r="BB13" s="256"/>
      <c r="BC13" s="158"/>
      <c r="BD13" s="30" t="s">
        <v>190</v>
      </c>
      <c r="BE13" s="30" t="s">
        <v>190</v>
      </c>
      <c r="BF13" s="30" t="s">
        <v>238</v>
      </c>
      <c r="BG13" s="30" t="s">
        <v>238</v>
      </c>
      <c r="BH13" s="30" t="s">
        <v>239</v>
      </c>
      <c r="BI13" s="33" t="s">
        <v>355</v>
      </c>
      <c r="BJ13" s="31"/>
      <c r="BK13" s="30"/>
      <c r="BL13" s="30" t="s">
        <v>194</v>
      </c>
      <c r="BM13" s="30"/>
      <c r="BN13" s="32"/>
      <c r="BO13" s="15"/>
    </row>
    <row r="14" spans="1:67" ht="24" customHeight="1">
      <c r="A14" s="238"/>
      <c r="B14" s="269"/>
      <c r="C14" s="270"/>
      <c r="D14" s="159"/>
      <c r="E14" s="294"/>
      <c r="F14" s="175"/>
      <c r="G14" s="176"/>
      <c r="H14" s="294"/>
      <c r="I14" s="294"/>
      <c r="J14" s="161"/>
      <c r="K14" s="177" t="s">
        <v>607</v>
      </c>
      <c r="L14" s="177" t="s">
        <v>353</v>
      </c>
      <c r="M14" s="33" t="s">
        <v>608</v>
      </c>
      <c r="N14" s="301"/>
      <c r="O14" s="33" t="s">
        <v>242</v>
      </c>
      <c r="P14" s="33" t="s">
        <v>612</v>
      </c>
      <c r="Q14" s="33" t="s">
        <v>613</v>
      </c>
      <c r="R14" s="33"/>
      <c r="S14" s="33"/>
      <c r="T14" s="33" t="s">
        <v>193</v>
      </c>
      <c r="U14" s="33" t="s">
        <v>190</v>
      </c>
      <c r="V14" s="35"/>
      <c r="W14" s="238"/>
      <c r="X14" s="269"/>
      <c r="Y14" s="270"/>
      <c r="Z14" s="159"/>
      <c r="AA14" s="257"/>
      <c r="AB14" s="161"/>
      <c r="AC14" s="178"/>
      <c r="AD14" s="257"/>
      <c r="AE14" s="257"/>
      <c r="AF14" s="161"/>
      <c r="AG14" s="33"/>
      <c r="AH14" s="33"/>
      <c r="AI14" s="33" t="s">
        <v>354</v>
      </c>
      <c r="AJ14" s="33"/>
      <c r="AK14" s="33" t="s">
        <v>195</v>
      </c>
      <c r="AL14" s="33"/>
      <c r="AM14" s="33"/>
      <c r="AN14" s="34" t="s">
        <v>236</v>
      </c>
      <c r="AO14" s="34"/>
      <c r="AP14" s="33"/>
      <c r="AQ14" s="33"/>
      <c r="AR14" s="33" t="s">
        <v>355</v>
      </c>
      <c r="AS14" s="35"/>
      <c r="AT14" s="238"/>
      <c r="AU14" s="269"/>
      <c r="AV14" s="270"/>
      <c r="AW14" s="159"/>
      <c r="AX14" s="257"/>
      <c r="AY14" s="161"/>
      <c r="AZ14" s="178"/>
      <c r="BA14" s="257"/>
      <c r="BB14" s="257"/>
      <c r="BC14" s="161"/>
      <c r="BD14" s="33"/>
      <c r="BE14" s="33"/>
      <c r="BF14" s="33" t="s">
        <v>236</v>
      </c>
      <c r="BG14" s="33" t="s">
        <v>236</v>
      </c>
      <c r="BH14" s="33"/>
      <c r="BI14" s="33"/>
      <c r="BJ14" s="34"/>
      <c r="BK14" s="33"/>
      <c r="BL14" s="33"/>
      <c r="BM14" s="33"/>
      <c r="BN14" s="35"/>
      <c r="BO14" s="15"/>
    </row>
    <row r="15" spans="1:67" ht="24" customHeight="1">
      <c r="A15" s="238"/>
      <c r="B15" s="269"/>
      <c r="C15" s="270"/>
      <c r="D15" s="159"/>
      <c r="E15" s="294"/>
      <c r="F15" s="175"/>
      <c r="G15" s="176"/>
      <c r="H15" s="294"/>
      <c r="I15" s="294"/>
      <c r="J15" s="161"/>
      <c r="K15" s="33" t="s">
        <v>605</v>
      </c>
      <c r="L15" s="177" t="s">
        <v>356</v>
      </c>
      <c r="M15" s="177" t="s">
        <v>609</v>
      </c>
      <c r="N15" s="302"/>
      <c r="O15" s="33"/>
      <c r="P15" s="33"/>
      <c r="Q15" s="33" t="s">
        <v>614</v>
      </c>
      <c r="R15" s="33" t="s">
        <v>349</v>
      </c>
      <c r="S15" s="33"/>
      <c r="T15" s="33"/>
      <c r="U15" s="33"/>
      <c r="V15" s="35" t="s">
        <v>349</v>
      </c>
      <c r="W15" s="238"/>
      <c r="X15" s="269"/>
      <c r="Y15" s="270"/>
      <c r="Z15" s="159"/>
      <c r="AA15" s="257"/>
      <c r="AB15" s="161"/>
      <c r="AC15" s="178"/>
      <c r="AD15" s="257"/>
      <c r="AE15" s="257"/>
      <c r="AF15" s="161"/>
      <c r="AG15" s="33"/>
      <c r="AH15" s="33"/>
      <c r="AI15" s="33" t="s">
        <v>350</v>
      </c>
      <c r="AJ15" s="33" t="s">
        <v>349</v>
      </c>
      <c r="AK15" s="33"/>
      <c r="AL15" s="33"/>
      <c r="AM15" s="33"/>
      <c r="AN15" s="34" t="s">
        <v>628</v>
      </c>
      <c r="AO15" s="34"/>
      <c r="AP15" s="33"/>
      <c r="AQ15" s="33"/>
      <c r="AR15" s="33" t="s">
        <v>350</v>
      </c>
      <c r="AS15" s="35"/>
      <c r="AT15" s="238"/>
      <c r="AU15" s="269"/>
      <c r="AV15" s="270"/>
      <c r="AW15" s="159"/>
      <c r="AX15" s="257"/>
      <c r="AY15" s="161"/>
      <c r="AZ15" s="178"/>
      <c r="BA15" s="257"/>
      <c r="BB15" s="257"/>
      <c r="BC15" s="161"/>
      <c r="BD15" s="33"/>
      <c r="BE15" s="33"/>
      <c r="BF15" s="33"/>
      <c r="BG15" s="33"/>
      <c r="BH15" s="36"/>
      <c r="BI15" s="36"/>
      <c r="BJ15" s="34" t="s">
        <v>349</v>
      </c>
      <c r="BK15" s="33"/>
      <c r="BL15" s="33"/>
      <c r="BM15" s="33" t="s">
        <v>230</v>
      </c>
      <c r="BN15" s="35"/>
      <c r="BO15" s="15"/>
    </row>
    <row r="16" spans="1:67" ht="24" customHeight="1">
      <c r="A16" s="238"/>
      <c r="B16" s="262" t="s">
        <v>357</v>
      </c>
      <c r="C16" s="263"/>
      <c r="D16" s="156"/>
      <c r="E16" s="256" t="s">
        <v>200</v>
      </c>
      <c r="F16" s="256"/>
      <c r="G16" s="256"/>
      <c r="H16" s="256"/>
      <c r="I16" s="256"/>
      <c r="J16" s="158"/>
      <c r="K16" s="16">
        <v>65000</v>
      </c>
      <c r="L16" s="16">
        <v>51146</v>
      </c>
      <c r="M16" s="16">
        <v>138594</v>
      </c>
      <c r="N16" s="16">
        <f aca="true" t="shared" si="0" ref="N16:N21">SUM(K16:M16)</f>
        <v>254740</v>
      </c>
      <c r="O16" s="16">
        <v>25774</v>
      </c>
      <c r="P16" s="16">
        <v>0</v>
      </c>
      <c r="Q16" s="16">
        <v>9700</v>
      </c>
      <c r="R16" s="16">
        <f aca="true" t="shared" si="1" ref="R16:R21">SUM(O16:Q16)</f>
        <v>35474</v>
      </c>
      <c r="S16" s="16">
        <v>0</v>
      </c>
      <c r="T16" s="16">
        <v>0</v>
      </c>
      <c r="U16" s="16">
        <v>8253</v>
      </c>
      <c r="V16" s="18">
        <f aca="true" t="shared" si="2" ref="V16:V21">SUM(S16:U16)</f>
        <v>8253</v>
      </c>
      <c r="W16" s="238"/>
      <c r="X16" s="262" t="s">
        <v>358</v>
      </c>
      <c r="Y16" s="263"/>
      <c r="Z16" s="156"/>
      <c r="AA16" s="256" t="s">
        <v>200</v>
      </c>
      <c r="AB16" s="256"/>
      <c r="AC16" s="256"/>
      <c r="AD16" s="256"/>
      <c r="AE16" s="256"/>
      <c r="AF16" s="158"/>
      <c r="AG16" s="16">
        <v>0</v>
      </c>
      <c r="AH16" s="16">
        <v>0</v>
      </c>
      <c r="AI16" s="16">
        <v>5340</v>
      </c>
      <c r="AJ16" s="16">
        <f aca="true" t="shared" si="3" ref="AJ16:AJ21">SUM(AG16:AI16)</f>
        <v>5340</v>
      </c>
      <c r="AK16" s="16">
        <v>0</v>
      </c>
      <c r="AL16" s="16">
        <v>1880</v>
      </c>
      <c r="AM16" s="16">
        <v>0</v>
      </c>
      <c r="AN16" s="17">
        <v>1192</v>
      </c>
      <c r="AO16" s="17">
        <v>4185</v>
      </c>
      <c r="AP16" s="16">
        <v>0</v>
      </c>
      <c r="AQ16" s="16">
        <v>0</v>
      </c>
      <c r="AR16" s="16">
        <v>0</v>
      </c>
      <c r="AS16" s="18">
        <v>0</v>
      </c>
      <c r="AT16" s="238"/>
      <c r="AU16" s="262" t="s">
        <v>358</v>
      </c>
      <c r="AV16" s="263"/>
      <c r="AW16" s="156"/>
      <c r="AX16" s="256" t="s">
        <v>200</v>
      </c>
      <c r="AY16" s="256"/>
      <c r="AZ16" s="256"/>
      <c r="BA16" s="256"/>
      <c r="BB16" s="256"/>
      <c r="BC16" s="158"/>
      <c r="BD16" s="16">
        <v>0</v>
      </c>
      <c r="BE16" s="16">
        <v>0</v>
      </c>
      <c r="BF16" s="16">
        <v>2640</v>
      </c>
      <c r="BG16" s="16">
        <v>0</v>
      </c>
      <c r="BH16" s="16">
        <v>0</v>
      </c>
      <c r="BI16" s="16">
        <v>13000</v>
      </c>
      <c r="BJ16" s="17">
        <f aca="true" t="shared" si="4" ref="BJ16:BJ21">SUM(BD16:BI16,AK16:AS16)</f>
        <v>22897</v>
      </c>
      <c r="BK16" s="16">
        <f aca="true" t="shared" si="5" ref="BK16:BK21">BJ16+AJ16+V16+R16+N16</f>
        <v>326704</v>
      </c>
      <c r="BL16" s="16">
        <v>100224</v>
      </c>
      <c r="BM16" s="16">
        <f aca="true" t="shared" si="6" ref="BM16:BM21">SUM(BL16:BL16)</f>
        <v>100224</v>
      </c>
      <c r="BN16" s="18">
        <f aca="true" t="shared" si="7" ref="BN16:BN21">BM16+BK16</f>
        <v>426928</v>
      </c>
      <c r="BO16" s="15"/>
    </row>
    <row r="17" spans="1:67" s="41" customFormat="1" ht="24" customHeight="1">
      <c r="A17" s="238"/>
      <c r="B17" s="259" t="s">
        <v>359</v>
      </c>
      <c r="C17" s="260"/>
      <c r="D17" s="179"/>
      <c r="E17" s="261" t="s">
        <v>173</v>
      </c>
      <c r="F17" s="261"/>
      <c r="G17" s="261"/>
      <c r="H17" s="261"/>
      <c r="I17" s="261"/>
      <c r="J17" s="180"/>
      <c r="K17" s="37">
        <v>1387.78</v>
      </c>
      <c r="L17" s="37">
        <v>1054.02</v>
      </c>
      <c r="M17" s="37">
        <v>2052.88</v>
      </c>
      <c r="N17" s="37">
        <f t="shared" si="0"/>
        <v>4494.68</v>
      </c>
      <c r="O17" s="37">
        <v>469.34</v>
      </c>
      <c r="P17" s="37">
        <v>828.85</v>
      </c>
      <c r="Q17" s="37">
        <v>474.53</v>
      </c>
      <c r="R17" s="37">
        <f t="shared" si="1"/>
        <v>1772.72</v>
      </c>
      <c r="S17" s="37">
        <v>176.39</v>
      </c>
      <c r="T17" s="37">
        <v>290.94</v>
      </c>
      <c r="U17" s="37">
        <v>373.5</v>
      </c>
      <c r="V17" s="39">
        <f t="shared" si="2"/>
        <v>840.8299999999999</v>
      </c>
      <c r="W17" s="238"/>
      <c r="X17" s="259" t="s">
        <v>360</v>
      </c>
      <c r="Y17" s="260"/>
      <c r="Z17" s="179"/>
      <c r="AA17" s="261" t="s">
        <v>173</v>
      </c>
      <c r="AB17" s="261"/>
      <c r="AC17" s="261"/>
      <c r="AD17" s="261"/>
      <c r="AE17" s="261"/>
      <c r="AF17" s="180"/>
      <c r="AG17" s="37">
        <v>199.5</v>
      </c>
      <c r="AH17" s="37">
        <v>98.76</v>
      </c>
      <c r="AI17" s="37">
        <v>275.19</v>
      </c>
      <c r="AJ17" s="37">
        <f t="shared" si="3"/>
        <v>573.45</v>
      </c>
      <c r="AK17" s="37">
        <v>138.33</v>
      </c>
      <c r="AL17" s="37">
        <v>41.21</v>
      </c>
      <c r="AM17" s="37">
        <v>55.79</v>
      </c>
      <c r="AN17" s="38">
        <v>176.37</v>
      </c>
      <c r="AO17" s="38">
        <v>65.05</v>
      </c>
      <c r="AP17" s="37">
        <v>127.69</v>
      </c>
      <c r="AQ17" s="37">
        <v>88.74</v>
      </c>
      <c r="AR17" s="37">
        <v>131.02</v>
      </c>
      <c r="AS17" s="39">
        <v>121.3</v>
      </c>
      <c r="AT17" s="238"/>
      <c r="AU17" s="259" t="s">
        <v>360</v>
      </c>
      <c r="AV17" s="260"/>
      <c r="AW17" s="179"/>
      <c r="AX17" s="261" t="s">
        <v>173</v>
      </c>
      <c r="AY17" s="261"/>
      <c r="AZ17" s="261"/>
      <c r="BA17" s="261"/>
      <c r="BB17" s="261"/>
      <c r="BC17" s="180"/>
      <c r="BD17" s="37">
        <v>89.83</v>
      </c>
      <c r="BE17" s="37">
        <v>207.17</v>
      </c>
      <c r="BF17" s="37">
        <v>52.67</v>
      </c>
      <c r="BG17" s="37">
        <v>140.51</v>
      </c>
      <c r="BH17" s="37">
        <v>99.1</v>
      </c>
      <c r="BI17" s="37">
        <v>105</v>
      </c>
      <c r="BJ17" s="38">
        <f t="shared" si="4"/>
        <v>1639.78</v>
      </c>
      <c r="BK17" s="37">
        <f t="shared" si="5"/>
        <v>9321.46</v>
      </c>
      <c r="BL17" s="37">
        <v>93.58</v>
      </c>
      <c r="BM17" s="37">
        <f t="shared" si="6"/>
        <v>93.58</v>
      </c>
      <c r="BN17" s="39">
        <f t="shared" si="7"/>
        <v>9415.039999999999</v>
      </c>
      <c r="BO17" s="40"/>
    </row>
    <row r="18" spans="1:67" ht="24" customHeight="1">
      <c r="A18" s="238">
        <v>4</v>
      </c>
      <c r="B18" s="262" t="s">
        <v>361</v>
      </c>
      <c r="C18" s="263"/>
      <c r="D18" s="156"/>
      <c r="E18" s="256" t="s">
        <v>199</v>
      </c>
      <c r="F18" s="256"/>
      <c r="G18" s="256"/>
      <c r="H18" s="256"/>
      <c r="I18" s="157" t="s">
        <v>362</v>
      </c>
      <c r="J18" s="158"/>
      <c r="K18" s="16">
        <v>177976</v>
      </c>
      <c r="L18" s="16">
        <v>97751</v>
      </c>
      <c r="M18" s="16">
        <v>144269</v>
      </c>
      <c r="N18" s="16">
        <f t="shared" si="0"/>
        <v>419996</v>
      </c>
      <c r="O18" s="16">
        <v>30345</v>
      </c>
      <c r="P18" s="16">
        <v>28276</v>
      </c>
      <c r="Q18" s="16">
        <v>33808</v>
      </c>
      <c r="R18" s="16">
        <f t="shared" si="1"/>
        <v>92429</v>
      </c>
      <c r="S18" s="16">
        <v>18600</v>
      </c>
      <c r="T18" s="16">
        <v>18320</v>
      </c>
      <c r="U18" s="16">
        <v>14255</v>
      </c>
      <c r="V18" s="18">
        <f t="shared" si="2"/>
        <v>51175</v>
      </c>
      <c r="W18" s="238">
        <v>4</v>
      </c>
      <c r="X18" s="262" t="s">
        <v>363</v>
      </c>
      <c r="Y18" s="263"/>
      <c r="Z18" s="156"/>
      <c r="AA18" s="256" t="s">
        <v>199</v>
      </c>
      <c r="AB18" s="256"/>
      <c r="AC18" s="256"/>
      <c r="AD18" s="256"/>
      <c r="AE18" s="157" t="s">
        <v>362</v>
      </c>
      <c r="AF18" s="158"/>
      <c r="AG18" s="16">
        <v>12960</v>
      </c>
      <c r="AH18" s="16">
        <v>6630</v>
      </c>
      <c r="AI18" s="16">
        <v>8112</v>
      </c>
      <c r="AJ18" s="16">
        <f t="shared" si="3"/>
        <v>27702</v>
      </c>
      <c r="AK18" s="16">
        <v>5210</v>
      </c>
      <c r="AL18" s="16">
        <v>1790</v>
      </c>
      <c r="AM18" s="16">
        <v>6000</v>
      </c>
      <c r="AN18" s="17">
        <v>4800</v>
      </c>
      <c r="AO18" s="17">
        <v>4185</v>
      </c>
      <c r="AP18" s="16">
        <v>6975</v>
      </c>
      <c r="AQ18" s="16">
        <v>5390</v>
      </c>
      <c r="AR18" s="16">
        <v>7960</v>
      </c>
      <c r="AS18" s="18">
        <v>11400</v>
      </c>
      <c r="AT18" s="238">
        <v>4</v>
      </c>
      <c r="AU18" s="262" t="s">
        <v>363</v>
      </c>
      <c r="AV18" s="263"/>
      <c r="AW18" s="156"/>
      <c r="AX18" s="256" t="s">
        <v>199</v>
      </c>
      <c r="AY18" s="256"/>
      <c r="AZ18" s="256"/>
      <c r="BA18" s="256"/>
      <c r="BB18" s="157" t="s">
        <v>362</v>
      </c>
      <c r="BC18" s="158"/>
      <c r="BD18" s="16">
        <v>5750</v>
      </c>
      <c r="BE18" s="16">
        <v>22980</v>
      </c>
      <c r="BF18" s="16">
        <v>4620</v>
      </c>
      <c r="BG18" s="16">
        <v>5030</v>
      </c>
      <c r="BH18" s="16">
        <v>4121</v>
      </c>
      <c r="BI18" s="16">
        <v>7500</v>
      </c>
      <c r="BJ18" s="17">
        <f t="shared" si="4"/>
        <v>103711</v>
      </c>
      <c r="BK18" s="16">
        <f t="shared" si="5"/>
        <v>695013</v>
      </c>
      <c r="BL18" s="16">
        <v>92625</v>
      </c>
      <c r="BM18" s="16">
        <f t="shared" si="6"/>
        <v>92625</v>
      </c>
      <c r="BN18" s="18">
        <f t="shared" si="7"/>
        <v>787638</v>
      </c>
      <c r="BO18" s="15"/>
    </row>
    <row r="19" spans="1:67" s="41" customFormat="1" ht="24" customHeight="1">
      <c r="A19" s="238"/>
      <c r="B19" s="237" t="s">
        <v>364</v>
      </c>
      <c r="C19" s="236"/>
      <c r="D19" s="181"/>
      <c r="E19" s="236" t="s">
        <v>174</v>
      </c>
      <c r="F19" s="236"/>
      <c r="G19" s="236"/>
      <c r="H19" s="236"/>
      <c r="I19" s="182" t="s">
        <v>365</v>
      </c>
      <c r="J19" s="183"/>
      <c r="K19" s="42">
        <v>33765.17</v>
      </c>
      <c r="L19" s="42">
        <v>19850.7</v>
      </c>
      <c r="M19" s="42">
        <v>32349.3</v>
      </c>
      <c r="N19" s="42">
        <f t="shared" si="0"/>
        <v>85965.17</v>
      </c>
      <c r="O19" s="42">
        <v>5766.45</v>
      </c>
      <c r="P19" s="42">
        <v>7313.29</v>
      </c>
      <c r="Q19" s="42">
        <v>6948.84</v>
      </c>
      <c r="R19" s="42">
        <f t="shared" si="1"/>
        <v>20028.58</v>
      </c>
      <c r="S19" s="42">
        <v>2601.02</v>
      </c>
      <c r="T19" s="42">
        <v>4864.45</v>
      </c>
      <c r="U19" s="42">
        <v>3465.32</v>
      </c>
      <c r="V19" s="44">
        <f t="shared" si="2"/>
        <v>10930.789999999999</v>
      </c>
      <c r="W19" s="238"/>
      <c r="X19" s="237" t="s">
        <v>366</v>
      </c>
      <c r="Y19" s="236"/>
      <c r="Z19" s="181"/>
      <c r="AA19" s="236" t="s">
        <v>174</v>
      </c>
      <c r="AB19" s="236"/>
      <c r="AC19" s="236"/>
      <c r="AD19" s="236"/>
      <c r="AE19" s="182" t="s">
        <v>365</v>
      </c>
      <c r="AF19" s="183"/>
      <c r="AG19" s="42">
        <v>2186.34</v>
      </c>
      <c r="AH19" s="42">
        <v>1504.75</v>
      </c>
      <c r="AI19" s="42">
        <v>2328.35</v>
      </c>
      <c r="AJ19" s="42">
        <f t="shared" si="3"/>
        <v>6019.4400000000005</v>
      </c>
      <c r="AK19" s="42">
        <v>1396.25</v>
      </c>
      <c r="AL19" s="42">
        <v>527.92</v>
      </c>
      <c r="AM19" s="42">
        <v>907.6</v>
      </c>
      <c r="AN19" s="43">
        <v>694.76</v>
      </c>
      <c r="AO19" s="43">
        <v>675.78</v>
      </c>
      <c r="AP19" s="42">
        <v>1332.03</v>
      </c>
      <c r="AQ19" s="42">
        <v>1343.44</v>
      </c>
      <c r="AR19" s="42">
        <v>1037.27</v>
      </c>
      <c r="AS19" s="44">
        <v>2154.1</v>
      </c>
      <c r="AT19" s="238"/>
      <c r="AU19" s="237" t="s">
        <v>366</v>
      </c>
      <c r="AV19" s="236"/>
      <c r="AW19" s="181"/>
      <c r="AX19" s="236" t="s">
        <v>174</v>
      </c>
      <c r="AY19" s="236"/>
      <c r="AZ19" s="236"/>
      <c r="BA19" s="236"/>
      <c r="BB19" s="182" t="s">
        <v>365</v>
      </c>
      <c r="BC19" s="183"/>
      <c r="BD19" s="42">
        <v>1135</v>
      </c>
      <c r="BE19" s="42">
        <v>1899.72</v>
      </c>
      <c r="BF19" s="42">
        <v>934.11</v>
      </c>
      <c r="BG19" s="42">
        <v>697.92</v>
      </c>
      <c r="BH19" s="42">
        <v>726.74</v>
      </c>
      <c r="BI19" s="42">
        <v>1441.88</v>
      </c>
      <c r="BJ19" s="43">
        <f t="shared" si="4"/>
        <v>16904.52</v>
      </c>
      <c r="BK19" s="42">
        <f t="shared" si="5"/>
        <v>139848.5</v>
      </c>
      <c r="BL19" s="42">
        <v>22004.51</v>
      </c>
      <c r="BM19" s="42">
        <f t="shared" si="6"/>
        <v>22004.51</v>
      </c>
      <c r="BN19" s="44">
        <f t="shared" si="7"/>
        <v>161853.01</v>
      </c>
      <c r="BO19" s="40"/>
    </row>
    <row r="20" spans="1:67" ht="24" customHeight="1">
      <c r="A20" s="238"/>
      <c r="B20" s="269" t="s">
        <v>367</v>
      </c>
      <c r="C20" s="270"/>
      <c r="D20" s="159"/>
      <c r="E20" s="243" t="s">
        <v>198</v>
      </c>
      <c r="F20" s="243"/>
      <c r="G20" s="243"/>
      <c r="H20" s="243"/>
      <c r="I20" s="160" t="s">
        <v>368</v>
      </c>
      <c r="J20" s="161"/>
      <c r="K20" s="19">
        <v>104760</v>
      </c>
      <c r="L20" s="19">
        <v>59282</v>
      </c>
      <c r="M20" s="19">
        <v>101443</v>
      </c>
      <c r="N20" s="19">
        <f t="shared" si="0"/>
        <v>265485</v>
      </c>
      <c r="O20" s="19">
        <v>17896</v>
      </c>
      <c r="P20" s="19">
        <v>25001</v>
      </c>
      <c r="Q20" s="19">
        <v>24487</v>
      </c>
      <c r="R20" s="19">
        <f t="shared" si="1"/>
        <v>67384</v>
      </c>
      <c r="S20" s="19">
        <v>8448</v>
      </c>
      <c r="T20" s="19">
        <v>16316</v>
      </c>
      <c r="U20" s="19">
        <v>11993</v>
      </c>
      <c r="V20" s="21">
        <f t="shared" si="2"/>
        <v>36757</v>
      </c>
      <c r="W20" s="238"/>
      <c r="X20" s="269" t="s">
        <v>369</v>
      </c>
      <c r="Y20" s="270"/>
      <c r="Z20" s="159"/>
      <c r="AA20" s="243" t="s">
        <v>198</v>
      </c>
      <c r="AB20" s="243"/>
      <c r="AC20" s="243"/>
      <c r="AD20" s="243"/>
      <c r="AE20" s="160" t="s">
        <v>368</v>
      </c>
      <c r="AF20" s="161"/>
      <c r="AG20" s="19">
        <v>6788</v>
      </c>
      <c r="AH20" s="19">
        <v>4807</v>
      </c>
      <c r="AI20" s="19">
        <v>8025</v>
      </c>
      <c r="AJ20" s="19">
        <f t="shared" si="3"/>
        <v>19620</v>
      </c>
      <c r="AK20" s="19">
        <v>5160</v>
      </c>
      <c r="AL20" s="19">
        <v>1756</v>
      </c>
      <c r="AM20" s="19">
        <v>3253</v>
      </c>
      <c r="AN20" s="20">
        <v>4043</v>
      </c>
      <c r="AO20" s="20">
        <v>2313</v>
      </c>
      <c r="AP20" s="19">
        <v>4322</v>
      </c>
      <c r="AQ20" s="19">
        <v>4707</v>
      </c>
      <c r="AR20" s="19">
        <v>4228</v>
      </c>
      <c r="AS20" s="21">
        <v>6743</v>
      </c>
      <c r="AT20" s="238"/>
      <c r="AU20" s="269" t="s">
        <v>369</v>
      </c>
      <c r="AV20" s="270"/>
      <c r="AW20" s="159"/>
      <c r="AX20" s="243" t="s">
        <v>198</v>
      </c>
      <c r="AY20" s="243"/>
      <c r="AZ20" s="243"/>
      <c r="BA20" s="243"/>
      <c r="BB20" s="160" t="s">
        <v>368</v>
      </c>
      <c r="BC20" s="161"/>
      <c r="BD20" s="19">
        <v>3449</v>
      </c>
      <c r="BE20" s="19">
        <v>5768</v>
      </c>
      <c r="BF20" s="19">
        <v>3189</v>
      </c>
      <c r="BG20" s="19">
        <v>2245</v>
      </c>
      <c r="BH20" s="19">
        <v>2516</v>
      </c>
      <c r="BI20" s="19">
        <v>4533</v>
      </c>
      <c r="BJ20" s="20">
        <f t="shared" si="4"/>
        <v>58225</v>
      </c>
      <c r="BK20" s="19">
        <f t="shared" si="5"/>
        <v>447471</v>
      </c>
      <c r="BL20" s="19">
        <v>68125</v>
      </c>
      <c r="BM20" s="19">
        <f t="shared" si="6"/>
        <v>68125</v>
      </c>
      <c r="BN20" s="21">
        <f t="shared" si="7"/>
        <v>515596</v>
      </c>
      <c r="BO20" s="15"/>
    </row>
    <row r="21" spans="1:67" s="41" customFormat="1" ht="24" customHeight="1">
      <c r="A21" s="238"/>
      <c r="B21" s="237" t="s">
        <v>370</v>
      </c>
      <c r="C21" s="236"/>
      <c r="D21" s="181"/>
      <c r="E21" s="275" t="s">
        <v>295</v>
      </c>
      <c r="F21" s="276"/>
      <c r="G21" s="276"/>
      <c r="H21" s="276"/>
      <c r="I21" s="276"/>
      <c r="J21" s="183"/>
      <c r="K21" s="45">
        <v>92507.32</v>
      </c>
      <c r="L21" s="45">
        <v>54385.48</v>
      </c>
      <c r="M21" s="45">
        <v>88628.22</v>
      </c>
      <c r="N21" s="42">
        <f t="shared" si="0"/>
        <v>235521.02000000002</v>
      </c>
      <c r="O21" s="45">
        <v>15798.49</v>
      </c>
      <c r="P21" s="45">
        <v>20036.41</v>
      </c>
      <c r="Q21" s="45">
        <v>19037.92</v>
      </c>
      <c r="R21" s="42">
        <f t="shared" si="1"/>
        <v>54872.82</v>
      </c>
      <c r="S21" s="45">
        <v>7126.08</v>
      </c>
      <c r="T21" s="45">
        <v>13327.26</v>
      </c>
      <c r="U21" s="45">
        <v>9494.03</v>
      </c>
      <c r="V21" s="44">
        <f t="shared" si="2"/>
        <v>29947.370000000003</v>
      </c>
      <c r="W21" s="238"/>
      <c r="X21" s="237" t="s">
        <v>370</v>
      </c>
      <c r="Y21" s="236"/>
      <c r="Z21" s="181"/>
      <c r="AA21" s="275" t="s">
        <v>295</v>
      </c>
      <c r="AB21" s="276"/>
      <c r="AC21" s="276"/>
      <c r="AD21" s="276"/>
      <c r="AE21" s="276"/>
      <c r="AF21" s="183"/>
      <c r="AG21" s="45">
        <v>5989.97</v>
      </c>
      <c r="AH21" s="45">
        <v>4122.6</v>
      </c>
      <c r="AI21" s="45">
        <v>6379.04</v>
      </c>
      <c r="AJ21" s="42">
        <f t="shared" si="3"/>
        <v>16491.61</v>
      </c>
      <c r="AK21" s="45">
        <v>3825.34</v>
      </c>
      <c r="AL21" s="45">
        <v>1446.36</v>
      </c>
      <c r="AM21" s="45">
        <v>2486.58</v>
      </c>
      <c r="AN21" s="46">
        <v>1903.45</v>
      </c>
      <c r="AO21" s="46">
        <v>1851.45</v>
      </c>
      <c r="AP21" s="45">
        <v>3649.4</v>
      </c>
      <c r="AQ21" s="45">
        <v>3680.66</v>
      </c>
      <c r="AR21" s="45">
        <v>2841.84</v>
      </c>
      <c r="AS21" s="47">
        <v>5901.64</v>
      </c>
      <c r="AT21" s="238"/>
      <c r="AU21" s="237" t="s">
        <v>370</v>
      </c>
      <c r="AV21" s="236"/>
      <c r="AW21" s="181"/>
      <c r="AX21" s="275" t="s">
        <v>295</v>
      </c>
      <c r="AY21" s="276"/>
      <c r="AZ21" s="276"/>
      <c r="BA21" s="276"/>
      <c r="BB21" s="276"/>
      <c r="BC21" s="183"/>
      <c r="BD21" s="45">
        <v>3109.59</v>
      </c>
      <c r="BE21" s="45">
        <v>5204.71</v>
      </c>
      <c r="BF21" s="45">
        <v>2559.21</v>
      </c>
      <c r="BG21" s="45">
        <v>1912.11</v>
      </c>
      <c r="BH21" s="45">
        <v>1991.07</v>
      </c>
      <c r="BI21" s="45">
        <v>3950.36</v>
      </c>
      <c r="BJ21" s="43">
        <f t="shared" si="4"/>
        <v>46313.770000000004</v>
      </c>
      <c r="BK21" s="45">
        <f t="shared" si="5"/>
        <v>383146.59</v>
      </c>
      <c r="BL21" s="45">
        <v>60286.33</v>
      </c>
      <c r="BM21" s="45">
        <f t="shared" si="6"/>
        <v>60286.33</v>
      </c>
      <c r="BN21" s="47">
        <f t="shared" si="7"/>
        <v>443432.92000000004</v>
      </c>
      <c r="BO21" s="40"/>
    </row>
    <row r="22" spans="1:67" s="41" customFormat="1" ht="24" customHeight="1">
      <c r="A22" s="238"/>
      <c r="B22" s="237" t="s">
        <v>371</v>
      </c>
      <c r="C22" s="236"/>
      <c r="D22" s="181"/>
      <c r="E22" s="235" t="s">
        <v>372</v>
      </c>
      <c r="F22" s="236"/>
      <c r="G22" s="236"/>
      <c r="H22" s="236"/>
      <c r="I22" s="182" t="s">
        <v>373</v>
      </c>
      <c r="J22" s="183"/>
      <c r="K22" s="45">
        <v>355.12</v>
      </c>
      <c r="L22" s="45">
        <v>340.91</v>
      </c>
      <c r="M22" s="45">
        <v>314.02</v>
      </c>
      <c r="N22" s="45">
        <f>ROUND(N20/N10*1000,2)</f>
        <v>335.23</v>
      </c>
      <c r="O22" s="45">
        <v>335.68</v>
      </c>
      <c r="P22" s="45">
        <v>396.92</v>
      </c>
      <c r="Q22" s="45">
        <v>423.94</v>
      </c>
      <c r="R22" s="45">
        <f>ROUND(R20/R10*1000,2)</f>
        <v>387.13</v>
      </c>
      <c r="S22" s="45">
        <v>276.18</v>
      </c>
      <c r="T22" s="45">
        <v>395.13</v>
      </c>
      <c r="U22" s="45">
        <v>365.33</v>
      </c>
      <c r="V22" s="47">
        <f>ROUND(V20/V10*1000,2)</f>
        <v>351.04</v>
      </c>
      <c r="W22" s="238"/>
      <c r="X22" s="237" t="s">
        <v>371</v>
      </c>
      <c r="Y22" s="236"/>
      <c r="Z22" s="181"/>
      <c r="AA22" s="235" t="s">
        <v>372</v>
      </c>
      <c r="AB22" s="236"/>
      <c r="AC22" s="236"/>
      <c r="AD22" s="236"/>
      <c r="AE22" s="182" t="s">
        <v>373</v>
      </c>
      <c r="AF22" s="183"/>
      <c r="AG22" s="45">
        <v>248.15</v>
      </c>
      <c r="AH22" s="45">
        <v>308.48</v>
      </c>
      <c r="AI22" s="45">
        <v>48375.43</v>
      </c>
      <c r="AJ22" s="45">
        <f>ROUND(AJ20/AJ10*1000,2)</f>
        <v>329.6</v>
      </c>
      <c r="AK22" s="45">
        <v>453.11</v>
      </c>
      <c r="AL22" s="45">
        <v>533.09</v>
      </c>
      <c r="AM22" s="45">
        <v>508.52</v>
      </c>
      <c r="AN22" s="46">
        <v>434.4</v>
      </c>
      <c r="AO22" s="46">
        <v>293.23</v>
      </c>
      <c r="AP22" s="45">
        <v>300.68</v>
      </c>
      <c r="AQ22" s="45">
        <v>344.66</v>
      </c>
      <c r="AR22" s="45">
        <v>346.08</v>
      </c>
      <c r="AS22" s="47">
        <v>475.66</v>
      </c>
      <c r="AT22" s="238"/>
      <c r="AU22" s="237" t="s">
        <v>371</v>
      </c>
      <c r="AV22" s="236"/>
      <c r="AW22" s="181"/>
      <c r="AX22" s="235" t="s">
        <v>372</v>
      </c>
      <c r="AY22" s="236"/>
      <c r="AZ22" s="236"/>
      <c r="BA22" s="236"/>
      <c r="BB22" s="182" t="s">
        <v>373</v>
      </c>
      <c r="BC22" s="183"/>
      <c r="BD22" s="45">
        <v>376.57</v>
      </c>
      <c r="BE22" s="45">
        <v>531.86</v>
      </c>
      <c r="BF22" s="45">
        <v>545.97</v>
      </c>
      <c r="BG22" s="45">
        <v>326.36</v>
      </c>
      <c r="BH22" s="45">
        <v>445.55</v>
      </c>
      <c r="BI22" s="45">
        <v>400.65</v>
      </c>
      <c r="BJ22" s="46">
        <f>ROUND(BJ20/BJ10*1000,2)</f>
        <v>408.93</v>
      </c>
      <c r="BK22" s="45">
        <f>ROUND(BK20/BK10*1000,2)</f>
        <v>351.61</v>
      </c>
      <c r="BL22" s="45">
        <v>201</v>
      </c>
      <c r="BM22" s="45">
        <f>ROUND(BM20/BM10*1000,2)</f>
        <v>201</v>
      </c>
      <c r="BN22" s="47">
        <f>ROUND(BN20/BN10*1000,2)</f>
        <v>319.94</v>
      </c>
      <c r="BO22" s="40"/>
    </row>
    <row r="23" spans="1:67" s="41" customFormat="1" ht="24" customHeight="1">
      <c r="A23" s="238"/>
      <c r="B23" s="237" t="s">
        <v>374</v>
      </c>
      <c r="C23" s="236"/>
      <c r="D23" s="181"/>
      <c r="E23" s="235" t="s">
        <v>296</v>
      </c>
      <c r="F23" s="236"/>
      <c r="G23" s="236"/>
      <c r="H23" s="236"/>
      <c r="I23" s="182" t="s">
        <v>375</v>
      </c>
      <c r="J23" s="183"/>
      <c r="K23" s="45">
        <v>279.78</v>
      </c>
      <c r="L23" s="45">
        <v>281.48</v>
      </c>
      <c r="M23" s="45">
        <v>242.27</v>
      </c>
      <c r="N23" s="45">
        <f>ROUND(N24*1000/N10/365*1000,2)</f>
        <v>264.86</v>
      </c>
      <c r="O23" s="45">
        <v>252.94</v>
      </c>
      <c r="P23" s="45">
        <v>269.45</v>
      </c>
      <c r="Q23" s="45">
        <v>268.58</v>
      </c>
      <c r="R23" s="45">
        <f>ROUND(R24*1000/R10/365*1000,2)</f>
        <v>264.1</v>
      </c>
      <c r="S23" s="45">
        <v>202.32</v>
      </c>
      <c r="T23" s="45">
        <v>264.33</v>
      </c>
      <c r="U23" s="45">
        <v>244.1</v>
      </c>
      <c r="V23" s="47">
        <f>ROUND(V24*1000/V10/365*1000,2)</f>
        <v>239.87</v>
      </c>
      <c r="W23" s="238"/>
      <c r="X23" s="237" t="s">
        <v>376</v>
      </c>
      <c r="Y23" s="236"/>
      <c r="Z23" s="181"/>
      <c r="AA23" s="235" t="s">
        <v>296</v>
      </c>
      <c r="AB23" s="236"/>
      <c r="AC23" s="236"/>
      <c r="AD23" s="236"/>
      <c r="AE23" s="182" t="s">
        <v>375</v>
      </c>
      <c r="AF23" s="183"/>
      <c r="AG23" s="45">
        <v>209.78</v>
      </c>
      <c r="AH23" s="45">
        <v>234.55</v>
      </c>
      <c r="AI23" s="45">
        <v>269.78</v>
      </c>
      <c r="AJ23" s="45">
        <f>ROUND(AJ24*1000/AJ10/365*1000,2)</f>
        <v>232.99</v>
      </c>
      <c r="AK23" s="45">
        <v>255.86</v>
      </c>
      <c r="AL23" s="45">
        <v>296.25</v>
      </c>
      <c r="AM23" s="45">
        <v>256.71</v>
      </c>
      <c r="AN23" s="46">
        <v>188.87</v>
      </c>
      <c r="AO23" s="46">
        <v>215.39</v>
      </c>
      <c r="AP23" s="45">
        <v>227.73</v>
      </c>
      <c r="AQ23" s="45">
        <v>247.26</v>
      </c>
      <c r="AR23" s="45">
        <v>213.27</v>
      </c>
      <c r="AS23" s="47">
        <v>276.12</v>
      </c>
      <c r="AT23" s="238"/>
      <c r="AU23" s="237" t="s">
        <v>376</v>
      </c>
      <c r="AV23" s="236"/>
      <c r="AW23" s="181"/>
      <c r="AX23" s="235" t="s">
        <v>296</v>
      </c>
      <c r="AY23" s="236"/>
      <c r="AZ23" s="236"/>
      <c r="BA23" s="236"/>
      <c r="BB23" s="182" t="s">
        <v>375</v>
      </c>
      <c r="BC23" s="183"/>
      <c r="BD23" s="45">
        <v>257.21</v>
      </c>
      <c r="BE23" s="45">
        <v>370.17</v>
      </c>
      <c r="BF23" s="45">
        <v>302.33</v>
      </c>
      <c r="BG23" s="45">
        <v>226.9</v>
      </c>
      <c r="BH23" s="45">
        <v>291.99</v>
      </c>
      <c r="BI23" s="45">
        <v>228.92</v>
      </c>
      <c r="BJ23" s="46">
        <f>ROUND(BJ24*1000/BJ10/365*1000,2)</f>
        <v>253.5</v>
      </c>
      <c r="BK23" s="45">
        <f>ROUND(BK24*1000/BK10/365*1000,2)</f>
        <v>259.94</v>
      </c>
      <c r="BL23" s="45">
        <v>177.87</v>
      </c>
      <c r="BM23" s="45">
        <f>ROUND(BM24*1000/BM10/365*1000,2)</f>
        <v>177.87</v>
      </c>
      <c r="BN23" s="47">
        <f>ROUND(BN24*1000/BN10/365*1000,2)</f>
        <v>242.68</v>
      </c>
      <c r="BO23" s="40"/>
    </row>
    <row r="24" spans="1:67" s="41" customFormat="1" ht="24" customHeight="1">
      <c r="A24" s="238"/>
      <c r="B24" s="237" t="s">
        <v>377</v>
      </c>
      <c r="C24" s="236"/>
      <c r="D24" s="181"/>
      <c r="E24" s="245" t="s">
        <v>175</v>
      </c>
      <c r="F24" s="245"/>
      <c r="G24" s="245"/>
      <c r="H24" s="245"/>
      <c r="I24" s="182" t="s">
        <v>378</v>
      </c>
      <c r="J24" s="183"/>
      <c r="K24" s="42">
        <v>30125.49</v>
      </c>
      <c r="L24" s="42">
        <v>17865.97</v>
      </c>
      <c r="M24" s="42">
        <v>28567.03</v>
      </c>
      <c r="N24" s="42">
        <f>SUM(K24:M24)</f>
        <v>76558.49</v>
      </c>
      <c r="O24" s="42">
        <v>4922</v>
      </c>
      <c r="P24" s="42">
        <v>6194.74</v>
      </c>
      <c r="Q24" s="42">
        <v>5662.36</v>
      </c>
      <c r="R24" s="42">
        <f>SUM(O24:Q24)</f>
        <v>16779.1</v>
      </c>
      <c r="S24" s="42">
        <v>2258.95</v>
      </c>
      <c r="T24" s="42">
        <v>3983.98</v>
      </c>
      <c r="U24" s="42">
        <v>2924.8</v>
      </c>
      <c r="V24" s="44">
        <f>SUM(S24:U24)</f>
        <v>9167.73</v>
      </c>
      <c r="W24" s="238"/>
      <c r="X24" s="237" t="s">
        <v>379</v>
      </c>
      <c r="Y24" s="236"/>
      <c r="Z24" s="181"/>
      <c r="AA24" s="245" t="s">
        <v>175</v>
      </c>
      <c r="AB24" s="245"/>
      <c r="AC24" s="245"/>
      <c r="AD24" s="245"/>
      <c r="AE24" s="182" t="s">
        <v>378</v>
      </c>
      <c r="AF24" s="183"/>
      <c r="AG24" s="42">
        <v>2094.51</v>
      </c>
      <c r="AH24" s="42">
        <v>1334.07</v>
      </c>
      <c r="AI24" s="42">
        <v>1633.52</v>
      </c>
      <c r="AJ24" s="42">
        <f>SUM(AG24:AI24)</f>
        <v>5062.1</v>
      </c>
      <c r="AK24" s="42">
        <v>1063.52</v>
      </c>
      <c r="AL24" s="42">
        <v>356.19</v>
      </c>
      <c r="AM24" s="42">
        <v>599.4</v>
      </c>
      <c r="AN24" s="43">
        <v>641.59</v>
      </c>
      <c r="AO24" s="43">
        <v>620.12</v>
      </c>
      <c r="AP24" s="42">
        <v>1194.78</v>
      </c>
      <c r="AQ24" s="42">
        <v>1232.52</v>
      </c>
      <c r="AR24" s="42">
        <v>951.02</v>
      </c>
      <c r="AS24" s="44">
        <v>1428.7</v>
      </c>
      <c r="AT24" s="238"/>
      <c r="AU24" s="237" t="s">
        <v>379</v>
      </c>
      <c r="AV24" s="236"/>
      <c r="AW24" s="181"/>
      <c r="AX24" s="245" t="s">
        <v>175</v>
      </c>
      <c r="AY24" s="245"/>
      <c r="AZ24" s="245"/>
      <c r="BA24" s="245"/>
      <c r="BB24" s="182" t="s">
        <v>378</v>
      </c>
      <c r="BC24" s="183"/>
      <c r="BD24" s="42">
        <v>859.86</v>
      </c>
      <c r="BE24" s="42">
        <v>1465.3</v>
      </c>
      <c r="BF24" s="42">
        <v>644.55</v>
      </c>
      <c r="BG24" s="42">
        <v>569.71</v>
      </c>
      <c r="BH24" s="42">
        <v>601.83</v>
      </c>
      <c r="BI24" s="42">
        <v>945.33</v>
      </c>
      <c r="BJ24" s="43">
        <f>SUM(BD24:BI24,AK24:AS24)</f>
        <v>13174.420000000002</v>
      </c>
      <c r="BK24" s="42">
        <f>BJ24+AJ24+V24+R24+N24</f>
        <v>120741.84000000001</v>
      </c>
      <c r="BL24" s="42">
        <v>22004.51</v>
      </c>
      <c r="BM24" s="42">
        <f>SUM(BL24:BL24)</f>
        <v>22004.51</v>
      </c>
      <c r="BN24" s="44">
        <f>BM24+BK24</f>
        <v>142746.35</v>
      </c>
      <c r="BO24" s="40"/>
    </row>
    <row r="25" spans="1:67" s="41" customFormat="1" ht="24" customHeight="1">
      <c r="A25" s="238"/>
      <c r="B25" s="259" t="s">
        <v>380</v>
      </c>
      <c r="C25" s="260"/>
      <c r="D25" s="179"/>
      <c r="E25" s="261" t="s">
        <v>197</v>
      </c>
      <c r="F25" s="261"/>
      <c r="G25" s="261"/>
      <c r="H25" s="261"/>
      <c r="I25" s="261"/>
      <c r="J25" s="180"/>
      <c r="K25" s="37">
        <v>89.22</v>
      </c>
      <c r="L25" s="37">
        <v>90</v>
      </c>
      <c r="M25" s="37">
        <v>88.31</v>
      </c>
      <c r="N25" s="37">
        <f>ROUND(N24/N19*100,2)</f>
        <v>89.06</v>
      </c>
      <c r="O25" s="37">
        <v>85.36</v>
      </c>
      <c r="P25" s="37">
        <v>84.71</v>
      </c>
      <c r="Q25" s="37">
        <v>81.49</v>
      </c>
      <c r="R25" s="37">
        <f>ROUND(R24/R19*100,2)</f>
        <v>83.78</v>
      </c>
      <c r="S25" s="37">
        <v>86.85</v>
      </c>
      <c r="T25" s="37">
        <v>81.9</v>
      </c>
      <c r="U25" s="37">
        <v>84.4</v>
      </c>
      <c r="V25" s="39">
        <f>ROUND(V24/V19*100,2)</f>
        <v>83.87</v>
      </c>
      <c r="W25" s="238"/>
      <c r="X25" s="259" t="s">
        <v>381</v>
      </c>
      <c r="Y25" s="260"/>
      <c r="Z25" s="179"/>
      <c r="AA25" s="261" t="s">
        <v>197</v>
      </c>
      <c r="AB25" s="261"/>
      <c r="AC25" s="261"/>
      <c r="AD25" s="261"/>
      <c r="AE25" s="261"/>
      <c r="AF25" s="180"/>
      <c r="AG25" s="37">
        <v>95.8</v>
      </c>
      <c r="AH25" s="37">
        <v>88.66</v>
      </c>
      <c r="AI25" s="37">
        <v>70.16</v>
      </c>
      <c r="AJ25" s="37">
        <f>ROUND(AJ24/AJ19*100,2)</f>
        <v>84.1</v>
      </c>
      <c r="AK25" s="37">
        <v>76.17</v>
      </c>
      <c r="AL25" s="37">
        <v>67.47</v>
      </c>
      <c r="AM25" s="37">
        <v>66.04</v>
      </c>
      <c r="AN25" s="38">
        <v>92.35</v>
      </c>
      <c r="AO25" s="38">
        <v>91.76</v>
      </c>
      <c r="AP25" s="37">
        <v>89.7</v>
      </c>
      <c r="AQ25" s="37">
        <v>91.74</v>
      </c>
      <c r="AR25" s="37">
        <v>91.68</v>
      </c>
      <c r="AS25" s="39">
        <v>66.32</v>
      </c>
      <c r="AT25" s="238"/>
      <c r="AU25" s="259" t="s">
        <v>381</v>
      </c>
      <c r="AV25" s="260"/>
      <c r="AW25" s="179"/>
      <c r="AX25" s="261" t="s">
        <v>197</v>
      </c>
      <c r="AY25" s="261"/>
      <c r="AZ25" s="261"/>
      <c r="BA25" s="261"/>
      <c r="BB25" s="261"/>
      <c r="BC25" s="180"/>
      <c r="BD25" s="37">
        <v>75.76</v>
      </c>
      <c r="BE25" s="37">
        <v>77.13</v>
      </c>
      <c r="BF25" s="37">
        <v>69</v>
      </c>
      <c r="BG25" s="37">
        <v>81.63</v>
      </c>
      <c r="BH25" s="37">
        <v>82.81</v>
      </c>
      <c r="BI25" s="37">
        <v>65.56</v>
      </c>
      <c r="BJ25" s="38">
        <f>ROUND(BJ24/BJ19*100,2)</f>
        <v>77.93</v>
      </c>
      <c r="BK25" s="37">
        <f>ROUND(BK24/BK19*100,2)</f>
        <v>86.34</v>
      </c>
      <c r="BL25" s="37">
        <v>100</v>
      </c>
      <c r="BM25" s="37">
        <f>ROUND(BM24/BM19*100,2)</f>
        <v>100</v>
      </c>
      <c r="BN25" s="39">
        <f>ROUND(BN24/BN19*100,2)</f>
        <v>88.2</v>
      </c>
      <c r="BO25" s="40"/>
    </row>
    <row r="26" spans="1:67" ht="24" customHeight="1">
      <c r="A26" s="238">
        <v>5</v>
      </c>
      <c r="B26" s="262" t="s">
        <v>382</v>
      </c>
      <c r="C26" s="263"/>
      <c r="D26" s="156"/>
      <c r="E26" s="246" t="s">
        <v>619</v>
      </c>
      <c r="F26" s="158"/>
      <c r="G26" s="174"/>
      <c r="H26" s="242" t="s">
        <v>184</v>
      </c>
      <c r="I26" s="242"/>
      <c r="J26" s="158"/>
      <c r="K26" s="16">
        <v>10</v>
      </c>
      <c r="L26" s="16">
        <v>10</v>
      </c>
      <c r="M26" s="16">
        <v>5</v>
      </c>
      <c r="N26" s="16"/>
      <c r="O26" s="16">
        <v>0</v>
      </c>
      <c r="P26" s="16">
        <v>10</v>
      </c>
      <c r="Q26" s="16">
        <v>10</v>
      </c>
      <c r="R26" s="16"/>
      <c r="S26" s="16">
        <v>0</v>
      </c>
      <c r="T26" s="16">
        <v>10</v>
      </c>
      <c r="U26" s="16">
        <v>8</v>
      </c>
      <c r="V26" s="18"/>
      <c r="W26" s="238">
        <v>5</v>
      </c>
      <c r="X26" s="262" t="s">
        <v>383</v>
      </c>
      <c r="Y26" s="263"/>
      <c r="Z26" s="156"/>
      <c r="AA26" s="246" t="s">
        <v>619</v>
      </c>
      <c r="AB26" s="158"/>
      <c r="AC26" s="174"/>
      <c r="AD26" s="242" t="s">
        <v>184</v>
      </c>
      <c r="AE26" s="242"/>
      <c r="AF26" s="158"/>
      <c r="AG26" s="16">
        <v>10</v>
      </c>
      <c r="AH26" s="16">
        <v>8</v>
      </c>
      <c r="AI26" s="16">
        <v>10</v>
      </c>
      <c r="AJ26" s="16"/>
      <c r="AK26" s="16">
        <v>7</v>
      </c>
      <c r="AL26" s="16">
        <v>8</v>
      </c>
      <c r="AM26" s="16">
        <v>10</v>
      </c>
      <c r="AN26" s="17">
        <v>5</v>
      </c>
      <c r="AO26" s="17">
        <v>8</v>
      </c>
      <c r="AP26" s="16">
        <v>10</v>
      </c>
      <c r="AQ26" s="16">
        <v>10</v>
      </c>
      <c r="AR26" s="16">
        <v>10</v>
      </c>
      <c r="AS26" s="18">
        <v>10</v>
      </c>
      <c r="AT26" s="238">
        <v>5</v>
      </c>
      <c r="AU26" s="262" t="s">
        <v>383</v>
      </c>
      <c r="AV26" s="263"/>
      <c r="AW26" s="156"/>
      <c r="AX26" s="246" t="s">
        <v>619</v>
      </c>
      <c r="AY26" s="158"/>
      <c r="AZ26" s="174"/>
      <c r="BA26" s="242" t="s">
        <v>184</v>
      </c>
      <c r="BB26" s="242"/>
      <c r="BC26" s="158"/>
      <c r="BD26" s="16">
        <v>10</v>
      </c>
      <c r="BE26" s="16">
        <v>8</v>
      </c>
      <c r="BF26" s="16">
        <v>5</v>
      </c>
      <c r="BG26" s="16">
        <v>10</v>
      </c>
      <c r="BH26" s="16">
        <v>5</v>
      </c>
      <c r="BI26" s="16">
        <v>10</v>
      </c>
      <c r="BJ26" s="17"/>
      <c r="BK26" s="16"/>
      <c r="BL26" s="16">
        <v>1</v>
      </c>
      <c r="BM26" s="16"/>
      <c r="BN26" s="18"/>
      <c r="BO26" s="15"/>
    </row>
    <row r="27" spans="1:67" ht="24" customHeight="1">
      <c r="A27" s="238"/>
      <c r="B27" s="269"/>
      <c r="C27" s="270"/>
      <c r="D27" s="159"/>
      <c r="E27" s="247"/>
      <c r="F27" s="161"/>
      <c r="G27" s="178"/>
      <c r="H27" s="243" t="s">
        <v>185</v>
      </c>
      <c r="I27" s="243"/>
      <c r="J27" s="161"/>
      <c r="K27" s="19">
        <v>609</v>
      </c>
      <c r="L27" s="19">
        <v>1625</v>
      </c>
      <c r="M27" s="19">
        <v>1785</v>
      </c>
      <c r="N27" s="19"/>
      <c r="O27" s="19">
        <v>1070</v>
      </c>
      <c r="P27" s="19">
        <v>1846</v>
      </c>
      <c r="Q27" s="19">
        <v>1743</v>
      </c>
      <c r="R27" s="19"/>
      <c r="S27" s="19">
        <v>1155</v>
      </c>
      <c r="T27" s="19">
        <v>1050</v>
      </c>
      <c r="U27" s="19">
        <v>1942</v>
      </c>
      <c r="V27" s="21"/>
      <c r="W27" s="238"/>
      <c r="X27" s="269"/>
      <c r="Y27" s="270"/>
      <c r="Z27" s="159"/>
      <c r="AA27" s="247"/>
      <c r="AB27" s="161"/>
      <c r="AC27" s="178"/>
      <c r="AD27" s="243" t="s">
        <v>185</v>
      </c>
      <c r="AE27" s="243"/>
      <c r="AF27" s="161"/>
      <c r="AG27" s="19">
        <v>1995</v>
      </c>
      <c r="AH27" s="19">
        <v>2016</v>
      </c>
      <c r="AI27" s="19">
        <v>1432</v>
      </c>
      <c r="AJ27" s="19"/>
      <c r="AK27" s="19">
        <v>1365</v>
      </c>
      <c r="AL27" s="19">
        <v>2080</v>
      </c>
      <c r="AM27" s="19">
        <v>2600</v>
      </c>
      <c r="AN27" s="20">
        <v>1050</v>
      </c>
      <c r="AO27" s="20">
        <v>1880</v>
      </c>
      <c r="AP27" s="19">
        <v>2300</v>
      </c>
      <c r="AQ27" s="19">
        <v>2100</v>
      </c>
      <c r="AR27" s="19">
        <v>2677</v>
      </c>
      <c r="AS27" s="21">
        <v>1260</v>
      </c>
      <c r="AT27" s="238"/>
      <c r="AU27" s="269"/>
      <c r="AV27" s="270"/>
      <c r="AW27" s="159"/>
      <c r="AX27" s="247"/>
      <c r="AY27" s="161"/>
      <c r="AZ27" s="178"/>
      <c r="BA27" s="243" t="s">
        <v>185</v>
      </c>
      <c r="BB27" s="243"/>
      <c r="BC27" s="161"/>
      <c r="BD27" s="19">
        <v>1575</v>
      </c>
      <c r="BE27" s="19">
        <v>1155</v>
      </c>
      <c r="BF27" s="19">
        <v>1260</v>
      </c>
      <c r="BG27" s="19">
        <v>2100</v>
      </c>
      <c r="BH27" s="19">
        <v>1785</v>
      </c>
      <c r="BI27" s="19">
        <v>2712</v>
      </c>
      <c r="BJ27" s="20"/>
      <c r="BK27" s="19"/>
      <c r="BL27" s="19">
        <v>48</v>
      </c>
      <c r="BM27" s="19"/>
      <c r="BN27" s="21"/>
      <c r="BO27" s="15"/>
    </row>
    <row r="28" spans="1:67" ht="24" customHeight="1">
      <c r="A28" s="238"/>
      <c r="B28" s="240"/>
      <c r="C28" s="241"/>
      <c r="D28" s="162"/>
      <c r="E28" s="248"/>
      <c r="F28" s="150"/>
      <c r="G28" s="184"/>
      <c r="H28" s="239" t="s">
        <v>176</v>
      </c>
      <c r="I28" s="239"/>
      <c r="J28" s="150"/>
      <c r="K28" s="22">
        <v>63</v>
      </c>
      <c r="L28" s="22">
        <v>212</v>
      </c>
      <c r="M28" s="22">
        <v>42</v>
      </c>
      <c r="N28" s="22"/>
      <c r="O28" s="22">
        <v>112</v>
      </c>
      <c r="P28" s="22">
        <v>200</v>
      </c>
      <c r="Q28" s="22">
        <v>272</v>
      </c>
      <c r="R28" s="22"/>
      <c r="S28" s="22">
        <v>126</v>
      </c>
      <c r="T28" s="22">
        <v>147</v>
      </c>
      <c r="U28" s="22">
        <v>262</v>
      </c>
      <c r="V28" s="24"/>
      <c r="W28" s="238"/>
      <c r="X28" s="240"/>
      <c r="Y28" s="241"/>
      <c r="Z28" s="162"/>
      <c r="AA28" s="248"/>
      <c r="AB28" s="150"/>
      <c r="AC28" s="184"/>
      <c r="AD28" s="239" t="s">
        <v>176</v>
      </c>
      <c r="AE28" s="239"/>
      <c r="AF28" s="150"/>
      <c r="AG28" s="22">
        <v>199</v>
      </c>
      <c r="AH28" s="22">
        <v>252</v>
      </c>
      <c r="AI28" s="22">
        <v>155</v>
      </c>
      <c r="AJ28" s="22"/>
      <c r="AK28" s="22">
        <v>252</v>
      </c>
      <c r="AL28" s="22">
        <v>260</v>
      </c>
      <c r="AM28" s="22">
        <v>280</v>
      </c>
      <c r="AN28" s="23">
        <v>357</v>
      </c>
      <c r="AO28" s="23">
        <v>235</v>
      </c>
      <c r="AP28" s="22">
        <v>230</v>
      </c>
      <c r="AQ28" s="22">
        <v>210</v>
      </c>
      <c r="AR28" s="22">
        <v>283</v>
      </c>
      <c r="AS28" s="24">
        <v>168</v>
      </c>
      <c r="AT28" s="238"/>
      <c r="AU28" s="240"/>
      <c r="AV28" s="241"/>
      <c r="AW28" s="162"/>
      <c r="AX28" s="248"/>
      <c r="AY28" s="150"/>
      <c r="AZ28" s="184"/>
      <c r="BA28" s="239" t="s">
        <v>176</v>
      </c>
      <c r="BB28" s="239"/>
      <c r="BC28" s="150"/>
      <c r="BD28" s="22">
        <v>137</v>
      </c>
      <c r="BE28" s="22">
        <v>126</v>
      </c>
      <c r="BF28" s="22">
        <v>178</v>
      </c>
      <c r="BG28" s="22">
        <v>210</v>
      </c>
      <c r="BH28" s="22">
        <v>42</v>
      </c>
      <c r="BI28" s="22">
        <v>294</v>
      </c>
      <c r="BJ28" s="23"/>
      <c r="BK28" s="22"/>
      <c r="BL28" s="22">
        <v>21</v>
      </c>
      <c r="BM28" s="22"/>
      <c r="BN28" s="24"/>
      <c r="BO28" s="15"/>
    </row>
    <row r="29" spans="1:67" s="1" customFormat="1" ht="24" customHeight="1">
      <c r="A29" s="238"/>
      <c r="B29" s="262" t="s">
        <v>384</v>
      </c>
      <c r="C29" s="263"/>
      <c r="D29" s="185"/>
      <c r="E29" s="289" t="s">
        <v>177</v>
      </c>
      <c r="F29" s="289"/>
      <c r="G29" s="289"/>
      <c r="H29" s="289"/>
      <c r="I29" s="289"/>
      <c r="J29" s="186"/>
      <c r="K29" s="48" t="s">
        <v>599</v>
      </c>
      <c r="L29" s="48" t="s">
        <v>621</v>
      </c>
      <c r="M29" s="48" t="s">
        <v>610</v>
      </c>
      <c r="N29" s="48"/>
      <c r="O29" s="48" t="s">
        <v>254</v>
      </c>
      <c r="P29" s="48" t="s">
        <v>622</v>
      </c>
      <c r="Q29" s="48" t="s">
        <v>256</v>
      </c>
      <c r="R29" s="48"/>
      <c r="S29" s="48" t="s">
        <v>257</v>
      </c>
      <c r="T29" s="48" t="s">
        <v>623</v>
      </c>
      <c r="U29" s="48" t="s">
        <v>258</v>
      </c>
      <c r="V29" s="50"/>
      <c r="W29" s="238"/>
      <c r="X29" s="262" t="s">
        <v>385</v>
      </c>
      <c r="Y29" s="263"/>
      <c r="Z29" s="185"/>
      <c r="AA29" s="244" t="s">
        <v>177</v>
      </c>
      <c r="AB29" s="244"/>
      <c r="AC29" s="244"/>
      <c r="AD29" s="244"/>
      <c r="AE29" s="244"/>
      <c r="AF29" s="186"/>
      <c r="AG29" s="48" t="s">
        <v>259</v>
      </c>
      <c r="AH29" s="48" t="s">
        <v>624</v>
      </c>
      <c r="AI29" s="48" t="s">
        <v>255</v>
      </c>
      <c r="AJ29" s="48"/>
      <c r="AK29" s="48" t="s">
        <v>256</v>
      </c>
      <c r="AL29" s="48" t="s">
        <v>261</v>
      </c>
      <c r="AM29" s="48" t="s">
        <v>262</v>
      </c>
      <c r="AN29" s="49" t="s">
        <v>626</v>
      </c>
      <c r="AO29" s="49" t="s">
        <v>254</v>
      </c>
      <c r="AP29" s="48" t="s">
        <v>260</v>
      </c>
      <c r="AQ29" s="48" t="s">
        <v>263</v>
      </c>
      <c r="AR29" s="48" t="s">
        <v>264</v>
      </c>
      <c r="AS29" s="50" t="s">
        <v>254</v>
      </c>
      <c r="AT29" s="238"/>
      <c r="AU29" s="262" t="s">
        <v>385</v>
      </c>
      <c r="AV29" s="263"/>
      <c r="AW29" s="185"/>
      <c r="AX29" s="244" t="s">
        <v>177</v>
      </c>
      <c r="AY29" s="244"/>
      <c r="AZ29" s="244"/>
      <c r="BA29" s="244"/>
      <c r="BB29" s="244"/>
      <c r="BC29" s="186"/>
      <c r="BD29" s="48" t="s">
        <v>610</v>
      </c>
      <c r="BE29" s="48" t="s">
        <v>254</v>
      </c>
      <c r="BF29" s="48" t="s">
        <v>265</v>
      </c>
      <c r="BG29" s="48" t="s">
        <v>254</v>
      </c>
      <c r="BH29" s="48" t="s">
        <v>629</v>
      </c>
      <c r="BI29" s="48" t="s">
        <v>630</v>
      </c>
      <c r="BJ29" s="49"/>
      <c r="BK29" s="48"/>
      <c r="BL29" s="48" t="s">
        <v>266</v>
      </c>
      <c r="BM29" s="48"/>
      <c r="BN29" s="50"/>
      <c r="BO29" s="51"/>
    </row>
    <row r="30" spans="1:67" ht="24" customHeight="1">
      <c r="A30" s="238"/>
      <c r="B30" s="240" t="s">
        <v>342</v>
      </c>
      <c r="C30" s="241"/>
      <c r="D30" s="162"/>
      <c r="E30" s="258" t="s">
        <v>178</v>
      </c>
      <c r="F30" s="258"/>
      <c r="G30" s="258"/>
      <c r="H30" s="258"/>
      <c r="I30" s="258"/>
      <c r="J30" s="150"/>
      <c r="K30" s="22">
        <v>157</v>
      </c>
      <c r="L30" s="22">
        <v>74</v>
      </c>
      <c r="M30" s="22">
        <v>156</v>
      </c>
      <c r="N30" s="22">
        <f>SUM(K30:M30)</f>
        <v>387</v>
      </c>
      <c r="O30" s="22">
        <v>18</v>
      </c>
      <c r="P30" s="22">
        <v>22</v>
      </c>
      <c r="Q30" s="22">
        <v>36</v>
      </c>
      <c r="R30" s="22">
        <f>SUM(O30:Q30)</f>
        <v>76</v>
      </c>
      <c r="S30" s="22">
        <v>13</v>
      </c>
      <c r="T30" s="22">
        <v>16</v>
      </c>
      <c r="U30" s="22">
        <v>28</v>
      </c>
      <c r="V30" s="24">
        <f>SUM(S30:U30)</f>
        <v>57</v>
      </c>
      <c r="W30" s="238"/>
      <c r="X30" s="240" t="s">
        <v>386</v>
      </c>
      <c r="Y30" s="241"/>
      <c r="Z30" s="162"/>
      <c r="AA30" s="258" t="s">
        <v>178</v>
      </c>
      <c r="AB30" s="258"/>
      <c r="AC30" s="258"/>
      <c r="AD30" s="258"/>
      <c r="AE30" s="258"/>
      <c r="AF30" s="150"/>
      <c r="AG30" s="22">
        <v>5</v>
      </c>
      <c r="AH30" s="22">
        <v>4</v>
      </c>
      <c r="AI30" s="22">
        <v>5</v>
      </c>
      <c r="AJ30" s="22">
        <f>SUM(AG30:AI30)</f>
        <v>14</v>
      </c>
      <c r="AK30" s="22">
        <v>3</v>
      </c>
      <c r="AL30" s="22">
        <v>1</v>
      </c>
      <c r="AM30" s="22">
        <v>3</v>
      </c>
      <c r="AN30" s="23">
        <v>7</v>
      </c>
      <c r="AO30" s="23">
        <v>2</v>
      </c>
      <c r="AP30" s="22">
        <v>4</v>
      </c>
      <c r="AQ30" s="22">
        <v>3</v>
      </c>
      <c r="AR30" s="22">
        <v>7</v>
      </c>
      <c r="AS30" s="24">
        <v>5</v>
      </c>
      <c r="AT30" s="238"/>
      <c r="AU30" s="240" t="s">
        <v>386</v>
      </c>
      <c r="AV30" s="241"/>
      <c r="AW30" s="162"/>
      <c r="AX30" s="258" t="s">
        <v>178</v>
      </c>
      <c r="AY30" s="258"/>
      <c r="AZ30" s="258"/>
      <c r="BA30" s="258"/>
      <c r="BB30" s="258"/>
      <c r="BC30" s="150"/>
      <c r="BD30" s="22">
        <v>3</v>
      </c>
      <c r="BE30" s="22">
        <v>4</v>
      </c>
      <c r="BF30" s="22">
        <v>2</v>
      </c>
      <c r="BG30" s="22">
        <v>5</v>
      </c>
      <c r="BH30" s="22">
        <v>3</v>
      </c>
      <c r="BI30" s="22">
        <v>4</v>
      </c>
      <c r="BJ30" s="23">
        <f>SUM(BD30:BI30,AK30:AS30)</f>
        <v>56</v>
      </c>
      <c r="BK30" s="22">
        <f>BJ30+AJ30+V30+R30+N30</f>
        <v>590</v>
      </c>
      <c r="BL30" s="22">
        <v>24</v>
      </c>
      <c r="BM30" s="22">
        <f>SUM(BL30:BL30)</f>
        <v>24</v>
      </c>
      <c r="BN30" s="24">
        <f>BM30+BK30</f>
        <v>614</v>
      </c>
      <c r="BO30" s="15"/>
    </row>
    <row r="31" spans="1:67" ht="24" customHeight="1">
      <c r="A31" s="238">
        <v>6</v>
      </c>
      <c r="B31" s="250" t="s">
        <v>179</v>
      </c>
      <c r="C31" s="251"/>
      <c r="D31" s="187"/>
      <c r="E31" s="254" t="s">
        <v>180</v>
      </c>
      <c r="F31" s="254"/>
      <c r="G31" s="254"/>
      <c r="H31" s="254"/>
      <c r="I31" s="254"/>
      <c r="J31" s="143"/>
      <c r="K31" s="52">
        <v>146</v>
      </c>
      <c r="L31" s="52">
        <v>66</v>
      </c>
      <c r="M31" s="52">
        <v>140</v>
      </c>
      <c r="N31" s="52">
        <f>SUM(K31:M31)</f>
        <v>352</v>
      </c>
      <c r="O31" s="52">
        <v>18</v>
      </c>
      <c r="P31" s="52">
        <v>22</v>
      </c>
      <c r="Q31" s="52">
        <v>35</v>
      </c>
      <c r="R31" s="52">
        <f>SUM(O31:Q31)</f>
        <v>75</v>
      </c>
      <c r="S31" s="52">
        <v>13</v>
      </c>
      <c r="T31" s="52">
        <v>13</v>
      </c>
      <c r="U31" s="52">
        <v>22</v>
      </c>
      <c r="V31" s="54">
        <f>SUM(S31:U31)</f>
        <v>48</v>
      </c>
      <c r="W31" s="238">
        <v>6</v>
      </c>
      <c r="X31" s="250" t="s">
        <v>179</v>
      </c>
      <c r="Y31" s="251"/>
      <c r="Z31" s="187"/>
      <c r="AA31" s="254" t="s">
        <v>180</v>
      </c>
      <c r="AB31" s="254"/>
      <c r="AC31" s="254"/>
      <c r="AD31" s="254"/>
      <c r="AE31" s="254"/>
      <c r="AF31" s="143"/>
      <c r="AG31" s="52">
        <v>5</v>
      </c>
      <c r="AH31" s="52">
        <v>4</v>
      </c>
      <c r="AI31" s="52">
        <v>5</v>
      </c>
      <c r="AJ31" s="52">
        <f>SUM(AG31:AI31)</f>
        <v>14</v>
      </c>
      <c r="AK31" s="52">
        <v>3</v>
      </c>
      <c r="AL31" s="52">
        <v>1</v>
      </c>
      <c r="AM31" s="52">
        <v>3</v>
      </c>
      <c r="AN31" s="53">
        <v>7</v>
      </c>
      <c r="AO31" s="53">
        <v>2</v>
      </c>
      <c r="AP31" s="52">
        <v>4</v>
      </c>
      <c r="AQ31" s="52">
        <v>3</v>
      </c>
      <c r="AR31" s="52">
        <v>7</v>
      </c>
      <c r="AS31" s="54">
        <v>5</v>
      </c>
      <c r="AT31" s="238">
        <v>6</v>
      </c>
      <c r="AU31" s="250" t="s">
        <v>179</v>
      </c>
      <c r="AV31" s="251"/>
      <c r="AW31" s="187"/>
      <c r="AX31" s="254" t="s">
        <v>180</v>
      </c>
      <c r="AY31" s="254"/>
      <c r="AZ31" s="254"/>
      <c r="BA31" s="254"/>
      <c r="BB31" s="254"/>
      <c r="BC31" s="143"/>
      <c r="BD31" s="52">
        <v>3</v>
      </c>
      <c r="BE31" s="52">
        <v>4</v>
      </c>
      <c r="BF31" s="52">
        <v>2</v>
      </c>
      <c r="BG31" s="52">
        <v>5</v>
      </c>
      <c r="BH31" s="52">
        <v>3</v>
      </c>
      <c r="BI31" s="52">
        <v>4</v>
      </c>
      <c r="BJ31" s="23">
        <f>SUM(BD31:BI31,AK31:AS31)</f>
        <v>56</v>
      </c>
      <c r="BK31" s="52">
        <f>BJ31+AJ31+V31+R31+N31</f>
        <v>545</v>
      </c>
      <c r="BL31" s="52">
        <v>22</v>
      </c>
      <c r="BM31" s="52">
        <f>SUM(BL31:BL31)</f>
        <v>22</v>
      </c>
      <c r="BN31" s="54">
        <f>BM31+BK31</f>
        <v>567</v>
      </c>
      <c r="BO31" s="15"/>
    </row>
    <row r="32" spans="1:67" ht="24" customHeight="1" thickBot="1">
      <c r="A32" s="249"/>
      <c r="B32" s="252"/>
      <c r="C32" s="253"/>
      <c r="D32" s="188"/>
      <c r="E32" s="255" t="s">
        <v>181</v>
      </c>
      <c r="F32" s="255"/>
      <c r="G32" s="255"/>
      <c r="H32" s="255"/>
      <c r="I32" s="255"/>
      <c r="J32" s="189"/>
      <c r="K32" s="55">
        <v>11</v>
      </c>
      <c r="L32" s="55">
        <v>8</v>
      </c>
      <c r="M32" s="55">
        <v>16</v>
      </c>
      <c r="N32" s="55">
        <f>SUM(K32:M32)</f>
        <v>35</v>
      </c>
      <c r="O32" s="55">
        <v>0</v>
      </c>
      <c r="P32" s="55">
        <v>0</v>
      </c>
      <c r="Q32" s="55">
        <v>1</v>
      </c>
      <c r="R32" s="55">
        <f>SUM(O32:Q32)</f>
        <v>1</v>
      </c>
      <c r="S32" s="55">
        <v>0</v>
      </c>
      <c r="T32" s="55">
        <v>3</v>
      </c>
      <c r="U32" s="55">
        <v>6</v>
      </c>
      <c r="V32" s="57">
        <f>SUM(S32:U32)</f>
        <v>9</v>
      </c>
      <c r="W32" s="249"/>
      <c r="X32" s="252"/>
      <c r="Y32" s="253"/>
      <c r="Z32" s="188"/>
      <c r="AA32" s="255" t="s">
        <v>181</v>
      </c>
      <c r="AB32" s="255"/>
      <c r="AC32" s="255"/>
      <c r="AD32" s="255"/>
      <c r="AE32" s="255"/>
      <c r="AF32" s="189"/>
      <c r="AG32" s="55">
        <v>0</v>
      </c>
      <c r="AH32" s="55">
        <v>0</v>
      </c>
      <c r="AI32" s="55">
        <v>0</v>
      </c>
      <c r="AJ32" s="55">
        <f>SUM(AG32:AI32)</f>
        <v>0</v>
      </c>
      <c r="AK32" s="55">
        <v>0</v>
      </c>
      <c r="AL32" s="55">
        <v>0</v>
      </c>
      <c r="AM32" s="55">
        <v>0</v>
      </c>
      <c r="AN32" s="56"/>
      <c r="AO32" s="56">
        <v>0</v>
      </c>
      <c r="AP32" s="55">
        <v>0</v>
      </c>
      <c r="AQ32" s="55">
        <v>0</v>
      </c>
      <c r="AR32" s="55">
        <v>0</v>
      </c>
      <c r="AS32" s="57">
        <v>0</v>
      </c>
      <c r="AT32" s="249"/>
      <c r="AU32" s="252"/>
      <c r="AV32" s="253"/>
      <c r="AW32" s="188"/>
      <c r="AX32" s="255" t="s">
        <v>181</v>
      </c>
      <c r="AY32" s="255"/>
      <c r="AZ32" s="255"/>
      <c r="BA32" s="255"/>
      <c r="BB32" s="255"/>
      <c r="BC32" s="189"/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f>SUM(BD32:BI32,AK32:AS32)</f>
        <v>0</v>
      </c>
      <c r="BK32" s="55">
        <f>BJ32+AJ32+V32+R32+N32</f>
        <v>45</v>
      </c>
      <c r="BL32" s="55">
        <v>2</v>
      </c>
      <c r="BM32" s="55">
        <f>SUM(BL32:BL32)</f>
        <v>2</v>
      </c>
      <c r="BN32" s="57">
        <f>BM32+BK32</f>
        <v>47</v>
      </c>
      <c r="BO32" s="15"/>
    </row>
  </sheetData>
  <sheetProtection/>
  <mergeCells count="181">
    <mergeCell ref="BD2:BJ2"/>
    <mergeCell ref="AK2:AS2"/>
    <mergeCell ref="AG2:AJ2"/>
    <mergeCell ref="O2:R2"/>
    <mergeCell ref="N13:N15"/>
    <mergeCell ref="K2:N2"/>
    <mergeCell ref="S2:V2"/>
    <mergeCell ref="X8:Y8"/>
    <mergeCell ref="AA8:AD8"/>
    <mergeCell ref="X9:Y9"/>
    <mergeCell ref="AA9:AD9"/>
    <mergeCell ref="A2:J2"/>
    <mergeCell ref="A3:J3"/>
    <mergeCell ref="A4:A5"/>
    <mergeCell ref="B8:C8"/>
    <mergeCell ref="C5:E5"/>
    <mergeCell ref="E8:H8"/>
    <mergeCell ref="A7:A17"/>
    <mergeCell ref="E13:E15"/>
    <mergeCell ref="H13:I15"/>
    <mergeCell ref="B17:C17"/>
    <mergeCell ref="B16:C16"/>
    <mergeCell ref="B13:C15"/>
    <mergeCell ref="E17:I17"/>
    <mergeCell ref="E9:H9"/>
    <mergeCell ref="E10:H10"/>
    <mergeCell ref="H12:I12"/>
    <mergeCell ref="H11:I11"/>
    <mergeCell ref="E18:H18"/>
    <mergeCell ref="E22:H22"/>
    <mergeCell ref="H4:I4"/>
    <mergeCell ref="H5:I5"/>
    <mergeCell ref="C6:I6"/>
    <mergeCell ref="C7:I7"/>
    <mergeCell ref="C4:E4"/>
    <mergeCell ref="B10:C10"/>
    <mergeCell ref="B9:C9"/>
    <mergeCell ref="E16:I16"/>
    <mergeCell ref="B22:C22"/>
    <mergeCell ref="B11:C12"/>
    <mergeCell ref="H26:I26"/>
    <mergeCell ref="A18:A25"/>
    <mergeCell ref="B25:C25"/>
    <mergeCell ref="B24:C24"/>
    <mergeCell ref="B21:C21"/>
    <mergeCell ref="E19:H19"/>
    <mergeCell ref="B20:C20"/>
    <mergeCell ref="B19:C19"/>
    <mergeCell ref="H28:I28"/>
    <mergeCell ref="B23:C23"/>
    <mergeCell ref="B18:C18"/>
    <mergeCell ref="B26:C28"/>
    <mergeCell ref="E26:E28"/>
    <mergeCell ref="E24:H24"/>
    <mergeCell ref="E25:I25"/>
    <mergeCell ref="E21:I21"/>
    <mergeCell ref="E23:H23"/>
    <mergeCell ref="E20:H20"/>
    <mergeCell ref="A31:A32"/>
    <mergeCell ref="E31:I31"/>
    <mergeCell ref="E32:I32"/>
    <mergeCell ref="B31:C32"/>
    <mergeCell ref="E29:I29"/>
    <mergeCell ref="E30:I30"/>
    <mergeCell ref="A26:A30"/>
    <mergeCell ref="B30:C30"/>
    <mergeCell ref="B29:C29"/>
    <mergeCell ref="H27:I27"/>
    <mergeCell ref="W7:W17"/>
    <mergeCell ref="Y7:AE7"/>
    <mergeCell ref="BN2:BN3"/>
    <mergeCell ref="BL2:BM2"/>
    <mergeCell ref="W3:AF3"/>
    <mergeCell ref="AT3:BC3"/>
    <mergeCell ref="W2:AF2"/>
    <mergeCell ref="AT2:BC2"/>
    <mergeCell ref="BK2:BK3"/>
    <mergeCell ref="W4:W5"/>
    <mergeCell ref="Y4:AA4"/>
    <mergeCell ref="AD4:AE4"/>
    <mergeCell ref="Y5:AA5"/>
    <mergeCell ref="AD5:AE5"/>
    <mergeCell ref="Y6:AE6"/>
    <mergeCell ref="AX21:BB21"/>
    <mergeCell ref="AT18:AT25"/>
    <mergeCell ref="AU18:AV18"/>
    <mergeCell ref="AX18:BA18"/>
    <mergeCell ref="AU19:AV19"/>
    <mergeCell ref="AX22:BA22"/>
    <mergeCell ref="AU21:AV21"/>
    <mergeCell ref="W18:W25"/>
    <mergeCell ref="X18:Y18"/>
    <mergeCell ref="AA18:AD18"/>
    <mergeCell ref="X20:Y20"/>
    <mergeCell ref="AA20:AD20"/>
    <mergeCell ref="X21:Y21"/>
    <mergeCell ref="X22:Y22"/>
    <mergeCell ref="AA22:AD22"/>
    <mergeCell ref="X13:Y15"/>
    <mergeCell ref="AA13:AA15"/>
    <mergeCell ref="AD13:AE15"/>
    <mergeCell ref="X16:Y16"/>
    <mergeCell ref="AA16:AE16"/>
    <mergeCell ref="X10:Y10"/>
    <mergeCell ref="AA10:AD10"/>
    <mergeCell ref="X11:Y12"/>
    <mergeCell ref="AD11:AE11"/>
    <mergeCell ref="AD12:AE12"/>
    <mergeCell ref="X17:Y17"/>
    <mergeCell ref="AA17:AE17"/>
    <mergeCell ref="X23:Y23"/>
    <mergeCell ref="AA23:AD23"/>
    <mergeCell ref="AA21:AE21"/>
    <mergeCell ref="AA19:AD19"/>
    <mergeCell ref="X19:Y19"/>
    <mergeCell ref="X24:Y24"/>
    <mergeCell ref="AA24:AD24"/>
    <mergeCell ref="X25:Y25"/>
    <mergeCell ref="AA25:AE25"/>
    <mergeCell ref="X26:Y28"/>
    <mergeCell ref="AA26:AA28"/>
    <mergeCell ref="AD26:AE26"/>
    <mergeCell ref="AD27:AE27"/>
    <mergeCell ref="AT4:AT5"/>
    <mergeCell ref="AV4:AX4"/>
    <mergeCell ref="BA4:BB4"/>
    <mergeCell ref="AV5:AX5"/>
    <mergeCell ref="BA5:BB5"/>
    <mergeCell ref="AU9:AV9"/>
    <mergeCell ref="AX9:BA9"/>
    <mergeCell ref="AV6:BB6"/>
    <mergeCell ref="AT7:AT17"/>
    <mergeCell ref="AV7:BB7"/>
    <mergeCell ref="AU8:AV8"/>
    <mergeCell ref="AX8:BA8"/>
    <mergeCell ref="AD28:AE28"/>
    <mergeCell ref="AX19:BA19"/>
    <mergeCell ref="AU20:AV20"/>
    <mergeCell ref="AX20:BA20"/>
    <mergeCell ref="AU22:AV22"/>
    <mergeCell ref="BA12:BB12"/>
    <mergeCell ref="AU13:AV15"/>
    <mergeCell ref="AU26:AV28"/>
    <mergeCell ref="AU23:AV23"/>
    <mergeCell ref="W31:W32"/>
    <mergeCell ref="X31:Y32"/>
    <mergeCell ref="AA31:AE31"/>
    <mergeCell ref="AA32:AE32"/>
    <mergeCell ref="W26:W30"/>
    <mergeCell ref="X29:Y29"/>
    <mergeCell ref="AA29:AE29"/>
    <mergeCell ref="X30:Y30"/>
    <mergeCell ref="AA30:AE30"/>
    <mergeCell ref="AU10:AV10"/>
    <mergeCell ref="AX10:BA10"/>
    <mergeCell ref="AU11:AV12"/>
    <mergeCell ref="AU16:AV16"/>
    <mergeCell ref="AX16:BB16"/>
    <mergeCell ref="AU17:AV17"/>
    <mergeCell ref="AX17:BB17"/>
    <mergeCell ref="BA11:BB11"/>
    <mergeCell ref="AT31:AT32"/>
    <mergeCell ref="AU31:AV32"/>
    <mergeCell ref="AX31:BB31"/>
    <mergeCell ref="AX32:BB32"/>
    <mergeCell ref="AX13:AX15"/>
    <mergeCell ref="BA13:BB15"/>
    <mergeCell ref="AX30:BB30"/>
    <mergeCell ref="AU25:AV25"/>
    <mergeCell ref="AX25:BB25"/>
    <mergeCell ref="AU29:AV29"/>
    <mergeCell ref="AX23:BA23"/>
    <mergeCell ref="AU24:AV24"/>
    <mergeCell ref="AT26:AT30"/>
    <mergeCell ref="BA28:BB28"/>
    <mergeCell ref="AU30:AV30"/>
    <mergeCell ref="BA26:BB26"/>
    <mergeCell ref="BA27:BB27"/>
    <mergeCell ref="AX29:BB29"/>
    <mergeCell ref="AX24:BA24"/>
    <mergeCell ref="AX26:AX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44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7"/>
  <sheetViews>
    <sheetView showZeros="0" view="pageBreakPreview" zoomScale="85" zoomScaleSheetLayoutView="85" zoomScalePageLayoutView="0" workbookViewId="0" topLeftCell="A1">
      <pane xSplit="7" ySplit="3" topLeftCell="AN37" activePane="bottomRight" state="frozen"/>
      <selection pane="topLeft" activeCell="N32" sqref="N32"/>
      <selection pane="topRight" activeCell="N32" sqref="N32"/>
      <selection pane="bottomLeft" activeCell="N32" sqref="N32"/>
      <selection pane="bottomRight" activeCell="N32" sqref="N32"/>
    </sheetView>
  </sheetViews>
  <sheetFormatPr defaultColWidth="9.00390625" defaultRowHeight="13.5"/>
  <cols>
    <col min="1" max="1" width="0.875" style="4" customWidth="1"/>
    <col min="2" max="2" width="2.00390625" style="91" customWidth="1"/>
    <col min="3" max="3" width="2.875" style="59" customWidth="1"/>
    <col min="4" max="4" width="1.25" style="59" customWidth="1"/>
    <col min="5" max="5" width="3.125" style="59" customWidth="1"/>
    <col min="6" max="6" width="13.50390625" style="117" customWidth="1"/>
    <col min="7" max="7" width="0.875" style="117" customWidth="1"/>
    <col min="8" max="14" width="12.50390625" style="3" customWidth="1"/>
    <col min="15" max="19" width="12.375" style="3" customWidth="1"/>
    <col min="20" max="20" width="0.875" style="3" customWidth="1"/>
    <col min="21" max="21" width="2.00390625" style="118" customWidth="1"/>
    <col min="22" max="22" width="2.875" style="117" customWidth="1"/>
    <col min="23" max="23" width="1.25" style="117" customWidth="1"/>
    <col min="24" max="24" width="3.125" style="117" customWidth="1"/>
    <col min="25" max="25" width="13.50390625" style="117" customWidth="1"/>
    <col min="26" max="26" width="0.875" style="117" customWidth="1"/>
    <col min="27" max="29" width="12.50390625" style="3" customWidth="1"/>
    <col min="30" max="35" width="12.375" style="3" customWidth="1"/>
    <col min="36" max="39" width="12.50390625" style="3" customWidth="1"/>
    <col min="40" max="40" width="0.875" style="3" customWidth="1"/>
    <col min="41" max="41" width="2.00390625" style="118" customWidth="1"/>
    <col min="42" max="42" width="2.875" style="117" customWidth="1"/>
    <col min="43" max="43" width="1.25" style="117" customWidth="1"/>
    <col min="44" max="44" width="3.125" style="117" customWidth="1"/>
    <col min="45" max="45" width="13.50390625" style="117" customWidth="1"/>
    <col min="46" max="46" width="0.875" style="117" customWidth="1"/>
    <col min="47" max="48" width="12.50390625" style="3" customWidth="1"/>
    <col min="49" max="50" width="12.375" style="3" customWidth="1"/>
    <col min="51" max="57" width="11.125" style="3" customWidth="1"/>
    <col min="58" max="58" width="12.50390625" style="4" customWidth="1"/>
    <col min="59" max="16384" width="9.00390625" style="4" customWidth="1"/>
  </cols>
  <sheetData>
    <row r="1" spans="1:57" ht="16.5" customHeight="1" thickBot="1">
      <c r="A1" s="58" t="s">
        <v>137</v>
      </c>
      <c r="B1" s="4"/>
      <c r="S1" s="5" t="s">
        <v>38</v>
      </c>
      <c r="T1" s="116"/>
      <c r="U1" s="3"/>
      <c r="AI1" s="5"/>
      <c r="AL1" s="5" t="s">
        <v>448</v>
      </c>
      <c r="AM1" s="5"/>
      <c r="AN1" s="116"/>
      <c r="AO1" s="3"/>
      <c r="BA1" s="5"/>
      <c r="BB1" s="5"/>
      <c r="BE1" s="5" t="s">
        <v>38</v>
      </c>
    </row>
    <row r="2" spans="1:57" ht="18.75" customHeight="1">
      <c r="A2" s="310" t="s">
        <v>148</v>
      </c>
      <c r="B2" s="311"/>
      <c r="C2" s="311"/>
      <c r="D2" s="311"/>
      <c r="E2" s="311"/>
      <c r="F2" s="311"/>
      <c r="G2" s="312"/>
      <c r="H2" s="295" t="s">
        <v>270</v>
      </c>
      <c r="I2" s="296"/>
      <c r="J2" s="296"/>
      <c r="K2" s="297"/>
      <c r="L2" s="279" t="s">
        <v>297</v>
      </c>
      <c r="M2" s="298"/>
      <c r="N2" s="298"/>
      <c r="O2" s="280"/>
      <c r="P2" s="279" t="s">
        <v>271</v>
      </c>
      <c r="Q2" s="298"/>
      <c r="R2" s="298"/>
      <c r="S2" s="299"/>
      <c r="T2" s="316" t="s">
        <v>148</v>
      </c>
      <c r="U2" s="317"/>
      <c r="V2" s="317"/>
      <c r="W2" s="317"/>
      <c r="X2" s="317"/>
      <c r="Y2" s="317"/>
      <c r="Z2" s="318"/>
      <c r="AA2" s="295" t="s">
        <v>298</v>
      </c>
      <c r="AB2" s="296"/>
      <c r="AC2" s="296"/>
      <c r="AD2" s="297"/>
      <c r="AE2" s="279" t="s">
        <v>274</v>
      </c>
      <c r="AF2" s="298"/>
      <c r="AG2" s="298"/>
      <c r="AH2" s="298"/>
      <c r="AI2" s="298"/>
      <c r="AJ2" s="298"/>
      <c r="AK2" s="298"/>
      <c r="AL2" s="298"/>
      <c r="AM2" s="299"/>
      <c r="AN2" s="316" t="s">
        <v>148</v>
      </c>
      <c r="AO2" s="317"/>
      <c r="AP2" s="317"/>
      <c r="AQ2" s="317"/>
      <c r="AR2" s="317"/>
      <c r="AS2" s="317"/>
      <c r="AT2" s="318"/>
      <c r="AU2" s="279" t="s">
        <v>273</v>
      </c>
      <c r="AV2" s="298"/>
      <c r="AW2" s="298"/>
      <c r="AX2" s="298"/>
      <c r="AY2" s="298"/>
      <c r="AZ2" s="298"/>
      <c r="BA2" s="280"/>
      <c r="BB2" s="287" t="s">
        <v>269</v>
      </c>
      <c r="BC2" s="279" t="s">
        <v>275</v>
      </c>
      <c r="BD2" s="280"/>
      <c r="BE2" s="277" t="s">
        <v>276</v>
      </c>
    </row>
    <row r="3" spans="1:57" ht="33.75" customHeight="1">
      <c r="A3" s="313" t="s">
        <v>616</v>
      </c>
      <c r="B3" s="314"/>
      <c r="C3" s="314"/>
      <c r="D3" s="314"/>
      <c r="E3" s="314"/>
      <c r="F3" s="314"/>
      <c r="G3" s="315"/>
      <c r="H3" s="7" t="s">
        <v>206</v>
      </c>
      <c r="I3" s="7" t="s">
        <v>207</v>
      </c>
      <c r="J3" s="7" t="s">
        <v>158</v>
      </c>
      <c r="K3" s="7" t="s">
        <v>268</v>
      </c>
      <c r="L3" s="7" t="s">
        <v>202</v>
      </c>
      <c r="M3" s="7" t="s">
        <v>208</v>
      </c>
      <c r="N3" s="7" t="s">
        <v>231</v>
      </c>
      <c r="O3" s="7" t="s">
        <v>268</v>
      </c>
      <c r="P3" s="7" t="s">
        <v>209</v>
      </c>
      <c r="Q3" s="7" t="s">
        <v>210</v>
      </c>
      <c r="R3" s="7" t="s">
        <v>159</v>
      </c>
      <c r="S3" s="139" t="s">
        <v>268</v>
      </c>
      <c r="T3" s="305" t="s">
        <v>616</v>
      </c>
      <c r="U3" s="306"/>
      <c r="V3" s="306"/>
      <c r="W3" s="306"/>
      <c r="X3" s="306"/>
      <c r="Y3" s="306"/>
      <c r="Z3" s="307"/>
      <c r="AA3" s="7" t="s">
        <v>211</v>
      </c>
      <c r="AB3" s="7" t="s">
        <v>212</v>
      </c>
      <c r="AC3" s="7" t="s">
        <v>215</v>
      </c>
      <c r="AD3" s="7" t="s">
        <v>268</v>
      </c>
      <c r="AE3" s="7" t="s">
        <v>226</v>
      </c>
      <c r="AF3" s="7" t="s">
        <v>217</v>
      </c>
      <c r="AG3" s="7" t="s">
        <v>227</v>
      </c>
      <c r="AH3" s="8" t="s">
        <v>631</v>
      </c>
      <c r="AI3" s="8" t="s">
        <v>218</v>
      </c>
      <c r="AJ3" s="7" t="s">
        <v>213</v>
      </c>
      <c r="AK3" s="7" t="s">
        <v>219</v>
      </c>
      <c r="AL3" s="7" t="s">
        <v>220</v>
      </c>
      <c r="AM3" s="9" t="s">
        <v>214</v>
      </c>
      <c r="AN3" s="305" t="s">
        <v>616</v>
      </c>
      <c r="AO3" s="306"/>
      <c r="AP3" s="306"/>
      <c r="AQ3" s="306"/>
      <c r="AR3" s="306"/>
      <c r="AS3" s="306"/>
      <c r="AT3" s="307"/>
      <c r="AU3" s="7" t="s">
        <v>221</v>
      </c>
      <c r="AV3" s="7" t="s">
        <v>222</v>
      </c>
      <c r="AW3" s="7" t="s">
        <v>223</v>
      </c>
      <c r="AX3" s="7" t="s">
        <v>224</v>
      </c>
      <c r="AY3" s="7" t="s">
        <v>228</v>
      </c>
      <c r="AZ3" s="7" t="s">
        <v>241</v>
      </c>
      <c r="BA3" s="10" t="s">
        <v>268</v>
      </c>
      <c r="BB3" s="288"/>
      <c r="BC3" s="7" t="s">
        <v>160</v>
      </c>
      <c r="BD3" s="7" t="s">
        <v>268</v>
      </c>
      <c r="BE3" s="278"/>
    </row>
    <row r="4" spans="1:57" ht="16.5" customHeight="1">
      <c r="A4" s="60"/>
      <c r="B4" s="61" t="s">
        <v>572</v>
      </c>
      <c r="C4" s="308" t="s">
        <v>0</v>
      </c>
      <c r="D4" s="308"/>
      <c r="E4" s="308"/>
      <c r="F4" s="308"/>
      <c r="G4" s="191"/>
      <c r="H4" s="63">
        <v>5988416</v>
      </c>
      <c r="I4" s="63">
        <v>4011914</v>
      </c>
      <c r="J4" s="63">
        <v>7849786</v>
      </c>
      <c r="K4" s="63">
        <f>SUM(H4:J4)</f>
        <v>17850116</v>
      </c>
      <c r="L4" s="63">
        <v>1464384</v>
      </c>
      <c r="M4" s="63">
        <v>1465884</v>
      </c>
      <c r="N4" s="63">
        <v>1492021</v>
      </c>
      <c r="O4" s="63">
        <f>SUM(L4:N4)</f>
        <v>4422289</v>
      </c>
      <c r="P4" s="63">
        <v>750722</v>
      </c>
      <c r="Q4" s="63">
        <v>616263</v>
      </c>
      <c r="R4" s="63">
        <v>871273</v>
      </c>
      <c r="S4" s="65">
        <f aca="true" t="shared" si="0" ref="S4:S35">SUM(P4:R4)</f>
        <v>2238258</v>
      </c>
      <c r="T4" s="192"/>
      <c r="U4" s="193" t="s">
        <v>572</v>
      </c>
      <c r="V4" s="289" t="s">
        <v>0</v>
      </c>
      <c r="W4" s="289"/>
      <c r="X4" s="289"/>
      <c r="Y4" s="289"/>
      <c r="Z4" s="191"/>
      <c r="AA4" s="63">
        <v>506873</v>
      </c>
      <c r="AB4" s="63">
        <v>351169</v>
      </c>
      <c r="AC4" s="63">
        <v>277737</v>
      </c>
      <c r="AD4" s="63">
        <f>SUM(AA4:AC4)</f>
        <v>1135779</v>
      </c>
      <c r="AE4" s="63">
        <v>282166</v>
      </c>
      <c r="AF4" s="63">
        <v>110750</v>
      </c>
      <c r="AG4" s="63">
        <v>178298</v>
      </c>
      <c r="AH4" s="64">
        <v>377649</v>
      </c>
      <c r="AI4" s="64">
        <v>159089</v>
      </c>
      <c r="AJ4" s="63">
        <v>292446</v>
      </c>
      <c r="AK4" s="63">
        <v>277679</v>
      </c>
      <c r="AL4" s="63">
        <v>319644</v>
      </c>
      <c r="AM4" s="65">
        <v>246617</v>
      </c>
      <c r="AN4" s="192"/>
      <c r="AO4" s="193" t="s">
        <v>572</v>
      </c>
      <c r="AP4" s="289" t="s">
        <v>0</v>
      </c>
      <c r="AQ4" s="289"/>
      <c r="AR4" s="289"/>
      <c r="AS4" s="289"/>
      <c r="AT4" s="191"/>
      <c r="AU4" s="63">
        <v>218735</v>
      </c>
      <c r="AV4" s="63">
        <v>236573</v>
      </c>
      <c r="AW4" s="63">
        <v>132133</v>
      </c>
      <c r="AX4" s="63">
        <v>297009</v>
      </c>
      <c r="AY4" s="63">
        <v>135247</v>
      </c>
      <c r="AZ4" s="63">
        <v>501701</v>
      </c>
      <c r="BA4" s="64">
        <f aca="true" t="shared" si="1" ref="BA4:BA35">SUM(AJ4:AZ4,AE4:AI4)</f>
        <v>3765736</v>
      </c>
      <c r="BB4" s="63">
        <f>BA4+AD4+S4+O4+K4</f>
        <v>29412178</v>
      </c>
      <c r="BC4" s="63">
        <v>2016906</v>
      </c>
      <c r="BD4" s="63">
        <f aca="true" t="shared" si="2" ref="BD4:BD35">SUM(BC4:BC4)</f>
        <v>2016906</v>
      </c>
      <c r="BE4" s="65">
        <f>BB4+BD4</f>
        <v>31429084</v>
      </c>
    </row>
    <row r="5" spans="1:57" ht="16.5" customHeight="1">
      <c r="A5" s="66"/>
      <c r="B5" s="67"/>
      <c r="C5" s="68" t="s">
        <v>573</v>
      </c>
      <c r="D5" s="319" t="s">
        <v>1</v>
      </c>
      <c r="E5" s="319"/>
      <c r="F5" s="319"/>
      <c r="G5" s="194"/>
      <c r="H5" s="69">
        <v>5943307</v>
      </c>
      <c r="I5" s="69">
        <v>3819563</v>
      </c>
      <c r="J5" s="69">
        <v>7710860</v>
      </c>
      <c r="K5" s="69">
        <f>SUM(H5:J5)</f>
        <v>17473730</v>
      </c>
      <c r="L5" s="69">
        <v>1426051</v>
      </c>
      <c r="M5" s="69">
        <v>1403594</v>
      </c>
      <c r="N5" s="69">
        <v>1368454</v>
      </c>
      <c r="O5" s="69">
        <f aca="true" t="shared" si="3" ref="O5:O35">SUM(L5:N5)</f>
        <v>4198099</v>
      </c>
      <c r="P5" s="69">
        <v>732901</v>
      </c>
      <c r="Q5" s="69">
        <v>591967</v>
      </c>
      <c r="R5" s="69">
        <v>831095</v>
      </c>
      <c r="S5" s="71">
        <f t="shared" si="0"/>
        <v>2155963</v>
      </c>
      <c r="T5" s="195"/>
      <c r="U5" s="196"/>
      <c r="V5" s="194" t="s">
        <v>574</v>
      </c>
      <c r="W5" s="304" t="s">
        <v>1</v>
      </c>
      <c r="X5" s="304"/>
      <c r="Y5" s="304"/>
      <c r="Z5" s="194"/>
      <c r="AA5" s="69">
        <v>494534</v>
      </c>
      <c r="AB5" s="69">
        <v>348741</v>
      </c>
      <c r="AC5" s="69">
        <v>273882</v>
      </c>
      <c r="AD5" s="69">
        <f>SUM(AA5:AC5)</f>
        <v>1117157</v>
      </c>
      <c r="AE5" s="69">
        <v>268886</v>
      </c>
      <c r="AF5" s="69">
        <v>97730</v>
      </c>
      <c r="AG5" s="69">
        <v>176766</v>
      </c>
      <c r="AH5" s="70">
        <v>214500</v>
      </c>
      <c r="AI5" s="70">
        <v>158247</v>
      </c>
      <c r="AJ5" s="69">
        <v>286962</v>
      </c>
      <c r="AK5" s="69">
        <v>276746</v>
      </c>
      <c r="AL5" s="69">
        <v>299075</v>
      </c>
      <c r="AM5" s="71">
        <v>241969</v>
      </c>
      <c r="AN5" s="195"/>
      <c r="AO5" s="196"/>
      <c r="AP5" s="194" t="s">
        <v>574</v>
      </c>
      <c r="AQ5" s="304" t="s">
        <v>1</v>
      </c>
      <c r="AR5" s="304"/>
      <c r="AS5" s="304"/>
      <c r="AT5" s="194"/>
      <c r="AU5" s="69">
        <v>217706</v>
      </c>
      <c r="AV5" s="69">
        <v>231769</v>
      </c>
      <c r="AW5" s="69">
        <v>129416</v>
      </c>
      <c r="AX5" s="69">
        <v>138778</v>
      </c>
      <c r="AY5" s="69">
        <v>135245</v>
      </c>
      <c r="AZ5" s="69">
        <v>303566</v>
      </c>
      <c r="BA5" s="69">
        <f t="shared" si="1"/>
        <v>3177361</v>
      </c>
      <c r="BB5" s="69">
        <f aca="true" t="shared" si="4" ref="BB5:BB35">BA5+AD5+S5+O5+K5</f>
        <v>28122310</v>
      </c>
      <c r="BC5" s="69">
        <v>1983943</v>
      </c>
      <c r="BD5" s="69">
        <f t="shared" si="2"/>
        <v>1983943</v>
      </c>
      <c r="BE5" s="71">
        <f aca="true" t="shared" si="5" ref="BE5:BE43">BB5+BD5</f>
        <v>30106253</v>
      </c>
    </row>
    <row r="6" spans="1:57" ht="16.5" customHeight="1">
      <c r="A6" s="66"/>
      <c r="B6" s="67"/>
      <c r="C6" s="309" t="s">
        <v>3</v>
      </c>
      <c r="D6" s="309"/>
      <c r="E6" s="319" t="s">
        <v>201</v>
      </c>
      <c r="F6" s="319"/>
      <c r="G6" s="194"/>
      <c r="H6" s="69">
        <v>5803564</v>
      </c>
      <c r="I6" s="69">
        <v>3746254</v>
      </c>
      <c r="J6" s="69">
        <v>7564808</v>
      </c>
      <c r="K6" s="69">
        <f>SUM(H6:J6)</f>
        <v>17114626</v>
      </c>
      <c r="L6" s="69">
        <v>1422667</v>
      </c>
      <c r="M6" s="69">
        <v>1350017</v>
      </c>
      <c r="N6" s="69">
        <v>1351441</v>
      </c>
      <c r="O6" s="69">
        <f t="shared" si="3"/>
        <v>4124125</v>
      </c>
      <c r="P6" s="69">
        <v>725357</v>
      </c>
      <c r="Q6" s="69">
        <v>574683</v>
      </c>
      <c r="R6" s="69">
        <v>823931</v>
      </c>
      <c r="S6" s="71">
        <f t="shared" si="0"/>
        <v>2123971</v>
      </c>
      <c r="T6" s="195"/>
      <c r="U6" s="196"/>
      <c r="V6" s="303" t="s">
        <v>418</v>
      </c>
      <c r="W6" s="303"/>
      <c r="X6" s="304" t="s">
        <v>201</v>
      </c>
      <c r="Y6" s="304"/>
      <c r="Z6" s="194"/>
      <c r="AA6" s="69">
        <v>493831</v>
      </c>
      <c r="AB6" s="69">
        <v>348088</v>
      </c>
      <c r="AC6" s="69">
        <v>271234</v>
      </c>
      <c r="AD6" s="69">
        <f aca="true" t="shared" si="6" ref="AD6:AD43">SUM(AA6:AC6)</f>
        <v>1113153</v>
      </c>
      <c r="AE6" s="69">
        <v>266757</v>
      </c>
      <c r="AF6" s="69">
        <v>97649</v>
      </c>
      <c r="AG6" s="69">
        <v>175667</v>
      </c>
      <c r="AH6" s="70">
        <v>214339</v>
      </c>
      <c r="AI6" s="70">
        <v>155410</v>
      </c>
      <c r="AJ6" s="69">
        <v>281314</v>
      </c>
      <c r="AK6" s="69">
        <v>274816</v>
      </c>
      <c r="AL6" s="69">
        <v>298978</v>
      </c>
      <c r="AM6" s="71">
        <v>241631</v>
      </c>
      <c r="AN6" s="195"/>
      <c r="AO6" s="196"/>
      <c r="AP6" s="303" t="s">
        <v>418</v>
      </c>
      <c r="AQ6" s="303"/>
      <c r="AR6" s="304" t="s">
        <v>201</v>
      </c>
      <c r="AS6" s="304"/>
      <c r="AT6" s="194"/>
      <c r="AU6" s="69">
        <v>150721</v>
      </c>
      <c r="AV6" s="69">
        <v>229675</v>
      </c>
      <c r="AW6" s="69">
        <v>129384</v>
      </c>
      <c r="AX6" s="69">
        <v>137020</v>
      </c>
      <c r="AY6" s="69">
        <v>134718</v>
      </c>
      <c r="AZ6" s="69">
        <v>297211</v>
      </c>
      <c r="BA6" s="69">
        <f t="shared" si="1"/>
        <v>3085290</v>
      </c>
      <c r="BB6" s="69">
        <f t="shared" si="4"/>
        <v>27561165</v>
      </c>
      <c r="BC6" s="69">
        <v>1983943</v>
      </c>
      <c r="BD6" s="69">
        <f t="shared" si="2"/>
        <v>1983943</v>
      </c>
      <c r="BE6" s="71">
        <f t="shared" si="5"/>
        <v>29545108</v>
      </c>
    </row>
    <row r="7" spans="1:57" ht="16.5" customHeight="1">
      <c r="A7" s="66"/>
      <c r="B7" s="67"/>
      <c r="C7" s="309" t="s">
        <v>512</v>
      </c>
      <c r="D7" s="309"/>
      <c r="E7" s="319" t="s">
        <v>4</v>
      </c>
      <c r="F7" s="319"/>
      <c r="G7" s="194"/>
      <c r="H7" s="69">
        <v>63846</v>
      </c>
      <c r="I7" s="69"/>
      <c r="J7" s="69">
        <v>11041</v>
      </c>
      <c r="K7" s="69">
        <f>SUM(H7:J7)</f>
        <v>74887</v>
      </c>
      <c r="L7" s="69">
        <v>0</v>
      </c>
      <c r="M7" s="69">
        <v>6056</v>
      </c>
      <c r="N7" s="69"/>
      <c r="O7" s="69">
        <f t="shared" si="3"/>
        <v>6056</v>
      </c>
      <c r="P7" s="69">
        <v>34</v>
      </c>
      <c r="Q7" s="69">
        <v>5886</v>
      </c>
      <c r="R7" s="69">
        <v>0</v>
      </c>
      <c r="S7" s="71">
        <f t="shared" si="0"/>
        <v>5920</v>
      </c>
      <c r="T7" s="195"/>
      <c r="U7" s="196"/>
      <c r="V7" s="303" t="s">
        <v>575</v>
      </c>
      <c r="W7" s="303"/>
      <c r="X7" s="304" t="s">
        <v>4</v>
      </c>
      <c r="Y7" s="304"/>
      <c r="Z7" s="194"/>
      <c r="AA7" s="69"/>
      <c r="AB7" s="69">
        <v>248</v>
      </c>
      <c r="AC7" s="69"/>
      <c r="AD7" s="69">
        <f t="shared" si="6"/>
        <v>248</v>
      </c>
      <c r="AE7" s="69">
        <v>0</v>
      </c>
      <c r="AF7" s="69">
        <v>0</v>
      </c>
      <c r="AG7" s="69">
        <v>0</v>
      </c>
      <c r="AH7" s="70"/>
      <c r="AI7" s="70">
        <v>0</v>
      </c>
      <c r="AJ7" s="69">
        <v>0</v>
      </c>
      <c r="AK7" s="69">
        <v>0</v>
      </c>
      <c r="AL7" s="69"/>
      <c r="AM7" s="71">
        <v>0</v>
      </c>
      <c r="AN7" s="70">
        <v>0</v>
      </c>
      <c r="AO7" s="196"/>
      <c r="AP7" s="303" t="s">
        <v>575</v>
      </c>
      <c r="AQ7" s="303"/>
      <c r="AR7" s="304" t="s">
        <v>4</v>
      </c>
      <c r="AS7" s="304"/>
      <c r="AT7" s="194"/>
      <c r="AU7" s="69">
        <v>0</v>
      </c>
      <c r="AV7" s="69">
        <v>0</v>
      </c>
      <c r="AW7" s="69"/>
      <c r="AX7" s="69">
        <v>0</v>
      </c>
      <c r="AY7" s="69">
        <v>0</v>
      </c>
      <c r="AZ7" s="69"/>
      <c r="BA7" s="69">
        <f t="shared" si="1"/>
        <v>0</v>
      </c>
      <c r="BB7" s="69">
        <f t="shared" si="4"/>
        <v>87111</v>
      </c>
      <c r="BC7" s="69">
        <v>0</v>
      </c>
      <c r="BD7" s="69">
        <f t="shared" si="2"/>
        <v>0</v>
      </c>
      <c r="BE7" s="71">
        <f t="shared" si="5"/>
        <v>87111</v>
      </c>
    </row>
    <row r="8" spans="1:57" ht="16.5" customHeight="1">
      <c r="A8" s="66"/>
      <c r="B8" s="67"/>
      <c r="C8" s="309" t="s">
        <v>40</v>
      </c>
      <c r="D8" s="309"/>
      <c r="E8" s="319" t="s">
        <v>5</v>
      </c>
      <c r="F8" s="319"/>
      <c r="G8" s="194"/>
      <c r="H8" s="69">
        <v>75897</v>
      </c>
      <c r="I8" s="69">
        <v>73309</v>
      </c>
      <c r="J8" s="69">
        <v>135011</v>
      </c>
      <c r="K8" s="69">
        <f aca="true" t="shared" si="7" ref="K8:K35">SUM(H8:J8)</f>
        <v>284217</v>
      </c>
      <c r="L8" s="69">
        <v>3384</v>
      </c>
      <c r="M8" s="69">
        <v>47521</v>
      </c>
      <c r="N8" s="69">
        <v>17013</v>
      </c>
      <c r="O8" s="69">
        <f t="shared" si="3"/>
        <v>67918</v>
      </c>
      <c r="P8" s="69">
        <v>7510</v>
      </c>
      <c r="Q8" s="69">
        <v>11398</v>
      </c>
      <c r="R8" s="69">
        <v>7164</v>
      </c>
      <c r="S8" s="71">
        <f t="shared" si="0"/>
        <v>26072</v>
      </c>
      <c r="T8" s="195"/>
      <c r="U8" s="196"/>
      <c r="V8" s="303" t="s">
        <v>576</v>
      </c>
      <c r="W8" s="303"/>
      <c r="X8" s="304" t="s">
        <v>5</v>
      </c>
      <c r="Y8" s="304"/>
      <c r="Z8" s="194"/>
      <c r="AA8" s="69">
        <v>703</v>
      </c>
      <c r="AB8" s="69">
        <v>405</v>
      </c>
      <c r="AC8" s="69">
        <v>2648</v>
      </c>
      <c r="AD8" s="69">
        <f t="shared" si="6"/>
        <v>3756</v>
      </c>
      <c r="AE8" s="69">
        <v>2129</v>
      </c>
      <c r="AF8" s="69">
        <v>81</v>
      </c>
      <c r="AG8" s="69">
        <v>1099</v>
      </c>
      <c r="AH8" s="70">
        <v>161</v>
      </c>
      <c r="AI8" s="70">
        <v>2837</v>
      </c>
      <c r="AJ8" s="69">
        <v>5648</v>
      </c>
      <c r="AK8" s="69">
        <v>1930</v>
      </c>
      <c r="AL8" s="69">
        <v>97</v>
      </c>
      <c r="AM8" s="71">
        <v>338</v>
      </c>
      <c r="AN8" s="195"/>
      <c r="AO8" s="196"/>
      <c r="AP8" s="303" t="s">
        <v>576</v>
      </c>
      <c r="AQ8" s="303"/>
      <c r="AR8" s="304" t="s">
        <v>5</v>
      </c>
      <c r="AS8" s="304"/>
      <c r="AT8" s="194"/>
      <c r="AU8" s="69">
        <v>66985</v>
      </c>
      <c r="AV8" s="69">
        <v>2094</v>
      </c>
      <c r="AW8" s="69">
        <v>32</v>
      </c>
      <c r="AX8" s="69">
        <v>1758</v>
      </c>
      <c r="AY8" s="69">
        <v>527</v>
      </c>
      <c r="AZ8" s="69">
        <v>6355</v>
      </c>
      <c r="BA8" s="69">
        <f t="shared" si="1"/>
        <v>92071</v>
      </c>
      <c r="BB8" s="69">
        <f t="shared" si="4"/>
        <v>474034</v>
      </c>
      <c r="BC8" s="69">
        <v>0</v>
      </c>
      <c r="BD8" s="69">
        <f t="shared" si="2"/>
        <v>0</v>
      </c>
      <c r="BE8" s="71">
        <f t="shared" si="5"/>
        <v>474034</v>
      </c>
    </row>
    <row r="9" spans="1:57" ht="16.5" customHeight="1">
      <c r="A9" s="66"/>
      <c r="B9" s="67"/>
      <c r="C9" s="309" t="s">
        <v>577</v>
      </c>
      <c r="D9" s="309"/>
      <c r="E9" s="309"/>
      <c r="F9" s="197" t="s">
        <v>110</v>
      </c>
      <c r="G9" s="194"/>
      <c r="H9" s="69">
        <v>0</v>
      </c>
      <c r="I9" s="69">
        <v>0</v>
      </c>
      <c r="J9" s="69">
        <v>10642</v>
      </c>
      <c r="K9" s="69">
        <f t="shared" si="7"/>
        <v>10642</v>
      </c>
      <c r="L9" s="69">
        <v>0</v>
      </c>
      <c r="M9" s="69">
        <v>5300</v>
      </c>
      <c r="N9" s="69">
        <v>6472</v>
      </c>
      <c r="O9" s="69">
        <f t="shared" si="3"/>
        <v>11772</v>
      </c>
      <c r="P9" s="69">
        <v>0</v>
      </c>
      <c r="Q9" s="69">
        <v>0</v>
      </c>
      <c r="R9" s="69">
        <v>6000</v>
      </c>
      <c r="S9" s="71">
        <f t="shared" si="0"/>
        <v>6000</v>
      </c>
      <c r="T9" s="195"/>
      <c r="U9" s="196"/>
      <c r="V9" s="303" t="s">
        <v>577</v>
      </c>
      <c r="W9" s="303"/>
      <c r="X9" s="303"/>
      <c r="Y9" s="197" t="s">
        <v>110</v>
      </c>
      <c r="Z9" s="194"/>
      <c r="AA9" s="69">
        <v>0</v>
      </c>
      <c r="AB9" s="69"/>
      <c r="AC9" s="69">
        <v>64</v>
      </c>
      <c r="AD9" s="69">
        <f t="shared" si="6"/>
        <v>64</v>
      </c>
      <c r="AE9" s="69">
        <v>0</v>
      </c>
      <c r="AF9" s="69"/>
      <c r="AG9" s="69">
        <v>1069</v>
      </c>
      <c r="AH9" s="70"/>
      <c r="AI9" s="70">
        <v>0</v>
      </c>
      <c r="AJ9" s="69">
        <v>410</v>
      </c>
      <c r="AK9" s="69">
        <v>0</v>
      </c>
      <c r="AL9" s="69">
        <v>0</v>
      </c>
      <c r="AM9" s="71">
        <v>0</v>
      </c>
      <c r="AN9" s="195"/>
      <c r="AO9" s="196"/>
      <c r="AP9" s="303" t="s">
        <v>577</v>
      </c>
      <c r="AQ9" s="303"/>
      <c r="AR9" s="303"/>
      <c r="AS9" s="197" t="s">
        <v>110</v>
      </c>
      <c r="AT9" s="194"/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f t="shared" si="1"/>
        <v>1479</v>
      </c>
      <c r="BB9" s="69">
        <f t="shared" si="4"/>
        <v>29957</v>
      </c>
      <c r="BC9" s="69">
        <v>0</v>
      </c>
      <c r="BD9" s="69">
        <f t="shared" si="2"/>
        <v>0</v>
      </c>
      <c r="BE9" s="71">
        <f t="shared" si="5"/>
        <v>29957</v>
      </c>
    </row>
    <row r="10" spans="1:57" ht="16.5" customHeight="1">
      <c r="A10" s="66"/>
      <c r="B10" s="67"/>
      <c r="C10" s="309" t="s">
        <v>578</v>
      </c>
      <c r="D10" s="309"/>
      <c r="E10" s="309"/>
      <c r="F10" s="197" t="s">
        <v>57</v>
      </c>
      <c r="G10" s="194"/>
      <c r="H10" s="69">
        <v>75897</v>
      </c>
      <c r="I10" s="69">
        <v>73309</v>
      </c>
      <c r="J10" s="69">
        <v>124369</v>
      </c>
      <c r="K10" s="69">
        <f t="shared" si="7"/>
        <v>273575</v>
      </c>
      <c r="L10" s="69">
        <v>3384</v>
      </c>
      <c r="M10" s="69">
        <v>42221</v>
      </c>
      <c r="N10" s="69">
        <v>10541</v>
      </c>
      <c r="O10" s="69">
        <f t="shared" si="3"/>
        <v>56146</v>
      </c>
      <c r="P10" s="69">
        <v>7510</v>
      </c>
      <c r="Q10" s="69">
        <v>11398</v>
      </c>
      <c r="R10" s="69">
        <v>1164</v>
      </c>
      <c r="S10" s="71">
        <f t="shared" si="0"/>
        <v>20072</v>
      </c>
      <c r="T10" s="195"/>
      <c r="U10" s="196"/>
      <c r="V10" s="303" t="s">
        <v>578</v>
      </c>
      <c r="W10" s="303"/>
      <c r="X10" s="303"/>
      <c r="Y10" s="197" t="s">
        <v>57</v>
      </c>
      <c r="Z10" s="194"/>
      <c r="AA10" s="69">
        <v>703</v>
      </c>
      <c r="AB10" s="69">
        <v>405</v>
      </c>
      <c r="AC10" s="69">
        <v>2584</v>
      </c>
      <c r="AD10" s="69">
        <f t="shared" si="6"/>
        <v>3692</v>
      </c>
      <c r="AE10" s="69">
        <v>2129</v>
      </c>
      <c r="AF10" s="69">
        <v>81</v>
      </c>
      <c r="AG10" s="69">
        <v>30</v>
      </c>
      <c r="AH10" s="70">
        <v>161</v>
      </c>
      <c r="AI10" s="70">
        <v>2837</v>
      </c>
      <c r="AJ10" s="69">
        <v>5238</v>
      </c>
      <c r="AK10" s="69">
        <v>1930</v>
      </c>
      <c r="AL10" s="69">
        <v>97</v>
      </c>
      <c r="AM10" s="71">
        <v>338</v>
      </c>
      <c r="AN10" s="195"/>
      <c r="AO10" s="196"/>
      <c r="AP10" s="303" t="s">
        <v>578</v>
      </c>
      <c r="AQ10" s="303"/>
      <c r="AR10" s="303"/>
      <c r="AS10" s="197" t="s">
        <v>57</v>
      </c>
      <c r="AT10" s="194"/>
      <c r="AU10" s="69">
        <v>66985</v>
      </c>
      <c r="AV10" s="69">
        <v>2094</v>
      </c>
      <c r="AW10" s="69">
        <v>32</v>
      </c>
      <c r="AX10" s="69">
        <v>1758</v>
      </c>
      <c r="AY10" s="69">
        <v>527</v>
      </c>
      <c r="AZ10" s="69">
        <v>6355</v>
      </c>
      <c r="BA10" s="69">
        <f t="shared" si="1"/>
        <v>90592</v>
      </c>
      <c r="BB10" s="69">
        <f t="shared" si="4"/>
        <v>444077</v>
      </c>
      <c r="BC10" s="69">
        <v>0</v>
      </c>
      <c r="BD10" s="69">
        <f t="shared" si="2"/>
        <v>0</v>
      </c>
      <c r="BE10" s="71">
        <f t="shared" si="5"/>
        <v>444077</v>
      </c>
    </row>
    <row r="11" spans="1:57" ht="16.5" customHeight="1">
      <c r="A11" s="66"/>
      <c r="B11" s="67"/>
      <c r="C11" s="68" t="s">
        <v>519</v>
      </c>
      <c r="D11" s="319" t="s">
        <v>6</v>
      </c>
      <c r="E11" s="319"/>
      <c r="F11" s="319"/>
      <c r="G11" s="194"/>
      <c r="H11" s="69">
        <v>31277</v>
      </c>
      <c r="I11" s="69">
        <v>192123</v>
      </c>
      <c r="J11" s="69">
        <v>135945</v>
      </c>
      <c r="K11" s="69">
        <f t="shared" si="7"/>
        <v>359345</v>
      </c>
      <c r="L11" s="69">
        <v>38295</v>
      </c>
      <c r="M11" s="69">
        <v>62276</v>
      </c>
      <c r="N11" s="69">
        <v>123567</v>
      </c>
      <c r="O11" s="69">
        <f t="shared" si="3"/>
        <v>224138</v>
      </c>
      <c r="P11" s="69">
        <v>17707</v>
      </c>
      <c r="Q11" s="69">
        <v>24296</v>
      </c>
      <c r="R11" s="69">
        <v>40178</v>
      </c>
      <c r="S11" s="71">
        <f t="shared" si="0"/>
        <v>82181</v>
      </c>
      <c r="T11" s="195"/>
      <c r="U11" s="196"/>
      <c r="V11" s="194" t="s">
        <v>44</v>
      </c>
      <c r="W11" s="304" t="s">
        <v>6</v>
      </c>
      <c r="X11" s="304"/>
      <c r="Y11" s="304"/>
      <c r="Z11" s="194"/>
      <c r="AA11" s="69">
        <v>12339</v>
      </c>
      <c r="AB11" s="69">
        <v>2428</v>
      </c>
      <c r="AC11" s="69">
        <v>3855</v>
      </c>
      <c r="AD11" s="69">
        <f t="shared" si="6"/>
        <v>18622</v>
      </c>
      <c r="AE11" s="69">
        <v>13280</v>
      </c>
      <c r="AF11" s="69">
        <v>13020</v>
      </c>
      <c r="AG11" s="69">
        <v>1532</v>
      </c>
      <c r="AH11" s="70">
        <v>163149</v>
      </c>
      <c r="AI11" s="70">
        <v>842</v>
      </c>
      <c r="AJ11" s="69">
        <v>5483</v>
      </c>
      <c r="AK11" s="69">
        <v>638</v>
      </c>
      <c r="AL11" s="69">
        <v>20569</v>
      </c>
      <c r="AM11" s="71">
        <v>4648</v>
      </c>
      <c r="AN11" s="195"/>
      <c r="AO11" s="196"/>
      <c r="AP11" s="194" t="s">
        <v>44</v>
      </c>
      <c r="AQ11" s="304" t="s">
        <v>6</v>
      </c>
      <c r="AR11" s="304"/>
      <c r="AS11" s="304"/>
      <c r="AT11" s="194"/>
      <c r="AU11" s="69">
        <v>1029</v>
      </c>
      <c r="AV11" s="69">
        <v>4804</v>
      </c>
      <c r="AW11" s="69">
        <v>2717</v>
      </c>
      <c r="AX11" s="69">
        <v>158231</v>
      </c>
      <c r="AY11" s="69">
        <v>2</v>
      </c>
      <c r="AZ11" s="69">
        <v>198135</v>
      </c>
      <c r="BA11" s="69">
        <f t="shared" si="1"/>
        <v>588079</v>
      </c>
      <c r="BB11" s="69">
        <f t="shared" si="4"/>
        <v>1272365</v>
      </c>
      <c r="BC11" s="69">
        <v>32963</v>
      </c>
      <c r="BD11" s="69">
        <f t="shared" si="2"/>
        <v>32963</v>
      </c>
      <c r="BE11" s="71">
        <f t="shared" si="5"/>
        <v>1305328</v>
      </c>
    </row>
    <row r="12" spans="1:57" ht="16.5" customHeight="1">
      <c r="A12" s="66"/>
      <c r="B12" s="67"/>
      <c r="C12" s="309" t="s">
        <v>3</v>
      </c>
      <c r="D12" s="309"/>
      <c r="E12" s="319" t="s">
        <v>7</v>
      </c>
      <c r="F12" s="319"/>
      <c r="G12" s="194"/>
      <c r="H12" s="69">
        <v>5621</v>
      </c>
      <c r="I12" s="69">
        <v>357</v>
      </c>
      <c r="J12" s="69">
        <v>4829</v>
      </c>
      <c r="K12" s="69">
        <f t="shared" si="7"/>
        <v>10807</v>
      </c>
      <c r="L12" s="69">
        <v>385</v>
      </c>
      <c r="M12" s="69">
        <v>1462</v>
      </c>
      <c r="N12" s="69">
        <v>160</v>
      </c>
      <c r="O12" s="69">
        <f t="shared" si="3"/>
        <v>2007</v>
      </c>
      <c r="P12" s="69">
        <v>113</v>
      </c>
      <c r="Q12" s="69">
        <v>0</v>
      </c>
      <c r="R12" s="69">
        <v>1336</v>
      </c>
      <c r="S12" s="71">
        <f t="shared" si="0"/>
        <v>1449</v>
      </c>
      <c r="T12" s="195"/>
      <c r="U12" s="196"/>
      <c r="V12" s="303" t="s">
        <v>579</v>
      </c>
      <c r="W12" s="303"/>
      <c r="X12" s="304" t="s">
        <v>7</v>
      </c>
      <c r="Y12" s="304"/>
      <c r="Z12" s="194"/>
      <c r="AA12" s="69">
        <v>867</v>
      </c>
      <c r="AB12" s="69">
        <v>918</v>
      </c>
      <c r="AC12" s="69">
        <v>300</v>
      </c>
      <c r="AD12" s="69">
        <f t="shared" si="6"/>
        <v>2085</v>
      </c>
      <c r="AE12" s="69">
        <v>0</v>
      </c>
      <c r="AF12" s="69">
        <v>0</v>
      </c>
      <c r="AG12" s="69">
        <v>7</v>
      </c>
      <c r="AH12" s="70">
        <v>16</v>
      </c>
      <c r="AI12" s="70">
        <v>10</v>
      </c>
      <c r="AJ12" s="69">
        <v>19</v>
      </c>
      <c r="AK12" s="69">
        <v>100</v>
      </c>
      <c r="AL12" s="69">
        <v>153</v>
      </c>
      <c r="AM12" s="71">
        <v>150</v>
      </c>
      <c r="AN12" s="195"/>
      <c r="AO12" s="196"/>
      <c r="AP12" s="303" t="s">
        <v>579</v>
      </c>
      <c r="AQ12" s="303"/>
      <c r="AR12" s="304" t="s">
        <v>7</v>
      </c>
      <c r="AS12" s="304"/>
      <c r="AT12" s="194"/>
      <c r="AU12" s="69">
        <v>30</v>
      </c>
      <c r="AV12" s="69">
        <v>175</v>
      </c>
      <c r="AW12" s="69">
        <v>17</v>
      </c>
      <c r="AX12" s="69">
        <v>0</v>
      </c>
      <c r="AY12" s="69"/>
      <c r="AZ12" s="69">
        <v>28</v>
      </c>
      <c r="BA12" s="69">
        <f t="shared" si="1"/>
        <v>705</v>
      </c>
      <c r="BB12" s="69">
        <f t="shared" si="4"/>
        <v>17053</v>
      </c>
      <c r="BC12" s="69">
        <v>12716</v>
      </c>
      <c r="BD12" s="69">
        <f t="shared" si="2"/>
        <v>12716</v>
      </c>
      <c r="BE12" s="71">
        <f t="shared" si="5"/>
        <v>29769</v>
      </c>
    </row>
    <row r="13" spans="1:57" ht="16.5" customHeight="1">
      <c r="A13" s="66"/>
      <c r="B13" s="67"/>
      <c r="C13" s="309" t="s">
        <v>39</v>
      </c>
      <c r="D13" s="309"/>
      <c r="E13" s="319" t="s">
        <v>4</v>
      </c>
      <c r="F13" s="319"/>
      <c r="G13" s="194"/>
      <c r="H13" s="69">
        <v>0</v>
      </c>
      <c r="I13" s="69">
        <v>1339</v>
      </c>
      <c r="J13" s="69">
        <v>0</v>
      </c>
      <c r="K13" s="69">
        <f t="shared" si="7"/>
        <v>1339</v>
      </c>
      <c r="L13" s="69">
        <v>0</v>
      </c>
      <c r="M13" s="69">
        <v>0</v>
      </c>
      <c r="N13" s="69">
        <v>0</v>
      </c>
      <c r="O13" s="69">
        <f t="shared" si="3"/>
        <v>0</v>
      </c>
      <c r="P13" s="69">
        <v>0</v>
      </c>
      <c r="Q13" s="69">
        <v>0</v>
      </c>
      <c r="R13" s="69">
        <v>0</v>
      </c>
      <c r="S13" s="71">
        <f t="shared" si="0"/>
        <v>0</v>
      </c>
      <c r="T13" s="195"/>
      <c r="U13" s="196"/>
      <c r="V13" s="303" t="s">
        <v>575</v>
      </c>
      <c r="W13" s="303"/>
      <c r="X13" s="304" t="s">
        <v>4</v>
      </c>
      <c r="Y13" s="304"/>
      <c r="Z13" s="194"/>
      <c r="AA13" s="69">
        <v>0</v>
      </c>
      <c r="AB13" s="69">
        <v>0</v>
      </c>
      <c r="AC13" s="69">
        <v>0</v>
      </c>
      <c r="AD13" s="69">
        <f t="shared" si="6"/>
        <v>0</v>
      </c>
      <c r="AE13" s="69">
        <v>0</v>
      </c>
      <c r="AF13" s="69">
        <v>0</v>
      </c>
      <c r="AG13" s="69">
        <v>0</v>
      </c>
      <c r="AH13" s="70"/>
      <c r="AI13" s="70">
        <v>79</v>
      </c>
      <c r="AJ13" s="69">
        <v>0</v>
      </c>
      <c r="AK13" s="69">
        <v>0</v>
      </c>
      <c r="AL13" s="69">
        <v>0</v>
      </c>
      <c r="AM13" s="71">
        <v>0</v>
      </c>
      <c r="AN13" s="195"/>
      <c r="AO13" s="196"/>
      <c r="AP13" s="303" t="s">
        <v>575</v>
      </c>
      <c r="AQ13" s="303"/>
      <c r="AR13" s="304" t="s">
        <v>4</v>
      </c>
      <c r="AS13" s="304"/>
      <c r="AT13" s="194"/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f t="shared" si="1"/>
        <v>79</v>
      </c>
      <c r="BB13" s="69">
        <f t="shared" si="4"/>
        <v>1418</v>
      </c>
      <c r="BC13" s="69">
        <v>0</v>
      </c>
      <c r="BD13" s="69">
        <f t="shared" si="2"/>
        <v>0</v>
      </c>
      <c r="BE13" s="71">
        <f t="shared" si="5"/>
        <v>1418</v>
      </c>
    </row>
    <row r="14" spans="1:57" ht="16.5" customHeight="1">
      <c r="A14" s="66"/>
      <c r="B14" s="67"/>
      <c r="C14" s="309" t="s">
        <v>40</v>
      </c>
      <c r="D14" s="309"/>
      <c r="E14" s="319" t="s">
        <v>8</v>
      </c>
      <c r="F14" s="319"/>
      <c r="G14" s="194"/>
      <c r="H14" s="69">
        <v>242</v>
      </c>
      <c r="I14" s="69">
        <v>0</v>
      </c>
      <c r="J14" s="69"/>
      <c r="K14" s="69">
        <f t="shared" si="7"/>
        <v>242</v>
      </c>
      <c r="L14" s="69">
        <v>0</v>
      </c>
      <c r="M14" s="69">
        <v>0</v>
      </c>
      <c r="N14" s="69">
        <v>0</v>
      </c>
      <c r="O14" s="69">
        <f t="shared" si="3"/>
        <v>0</v>
      </c>
      <c r="P14" s="69">
        <v>0</v>
      </c>
      <c r="Q14" s="69">
        <v>0</v>
      </c>
      <c r="R14" s="69">
        <v>0</v>
      </c>
      <c r="S14" s="71">
        <f t="shared" si="0"/>
        <v>0</v>
      </c>
      <c r="T14" s="195"/>
      <c r="U14" s="196"/>
      <c r="V14" s="303" t="s">
        <v>516</v>
      </c>
      <c r="W14" s="303"/>
      <c r="X14" s="304" t="s">
        <v>8</v>
      </c>
      <c r="Y14" s="304"/>
      <c r="Z14" s="194"/>
      <c r="AA14" s="69">
        <v>0</v>
      </c>
      <c r="AB14" s="69">
        <v>0</v>
      </c>
      <c r="AC14" s="69">
        <v>0</v>
      </c>
      <c r="AD14" s="69">
        <f t="shared" si="6"/>
        <v>0</v>
      </c>
      <c r="AE14" s="69">
        <v>0</v>
      </c>
      <c r="AF14" s="69">
        <v>0</v>
      </c>
      <c r="AG14" s="69">
        <v>0</v>
      </c>
      <c r="AH14" s="70"/>
      <c r="AI14" s="70">
        <v>0</v>
      </c>
      <c r="AJ14" s="69">
        <v>0</v>
      </c>
      <c r="AK14" s="69">
        <v>0</v>
      </c>
      <c r="AL14" s="69">
        <v>0</v>
      </c>
      <c r="AM14" s="71">
        <v>0</v>
      </c>
      <c r="AN14" s="195"/>
      <c r="AO14" s="196"/>
      <c r="AP14" s="303" t="s">
        <v>516</v>
      </c>
      <c r="AQ14" s="303"/>
      <c r="AR14" s="304" t="s">
        <v>8</v>
      </c>
      <c r="AS14" s="304"/>
      <c r="AT14" s="194"/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f t="shared" si="1"/>
        <v>0</v>
      </c>
      <c r="BB14" s="69">
        <f t="shared" si="4"/>
        <v>242</v>
      </c>
      <c r="BC14" s="69">
        <v>0</v>
      </c>
      <c r="BD14" s="69">
        <f t="shared" si="2"/>
        <v>0</v>
      </c>
      <c r="BE14" s="71">
        <f t="shared" si="5"/>
        <v>242</v>
      </c>
    </row>
    <row r="15" spans="1:57" ht="16.5" customHeight="1">
      <c r="A15" s="66"/>
      <c r="B15" s="67"/>
      <c r="C15" s="309" t="s">
        <v>580</v>
      </c>
      <c r="D15" s="309"/>
      <c r="E15" s="319" t="s">
        <v>9</v>
      </c>
      <c r="F15" s="319"/>
      <c r="G15" s="194"/>
      <c r="H15" s="69">
        <v>8187</v>
      </c>
      <c r="I15" s="69">
        <v>86199</v>
      </c>
      <c r="J15" s="69">
        <v>45706</v>
      </c>
      <c r="K15" s="69">
        <f t="shared" si="7"/>
        <v>140092</v>
      </c>
      <c r="L15" s="69">
        <v>360</v>
      </c>
      <c r="M15" s="69">
        <v>27122</v>
      </c>
      <c r="N15" s="69">
        <v>122609</v>
      </c>
      <c r="O15" s="69">
        <f t="shared" si="3"/>
        <v>150091</v>
      </c>
      <c r="P15" s="69"/>
      <c r="Q15" s="69">
        <v>0</v>
      </c>
      <c r="R15" s="69">
        <v>38812</v>
      </c>
      <c r="S15" s="71">
        <f t="shared" si="0"/>
        <v>38812</v>
      </c>
      <c r="T15" s="195"/>
      <c r="U15" s="196"/>
      <c r="V15" s="303" t="s">
        <v>518</v>
      </c>
      <c r="W15" s="303"/>
      <c r="X15" s="304" t="s">
        <v>9</v>
      </c>
      <c r="Y15" s="304"/>
      <c r="Z15" s="194"/>
      <c r="AA15" s="69">
        <v>2408</v>
      </c>
      <c r="AB15" s="69">
        <v>229</v>
      </c>
      <c r="AC15" s="69">
        <v>96</v>
      </c>
      <c r="AD15" s="69">
        <f t="shared" si="6"/>
        <v>2733</v>
      </c>
      <c r="AE15" s="69">
        <v>10000</v>
      </c>
      <c r="AF15" s="69">
        <v>13020</v>
      </c>
      <c r="AG15" s="69">
        <v>0</v>
      </c>
      <c r="AH15" s="70">
        <v>163126</v>
      </c>
      <c r="AI15" s="70">
        <v>237</v>
      </c>
      <c r="AJ15" s="69">
        <v>5192</v>
      </c>
      <c r="AK15" s="69"/>
      <c r="AL15" s="69">
        <v>20399</v>
      </c>
      <c r="AM15" s="71">
        <v>0</v>
      </c>
      <c r="AN15" s="195"/>
      <c r="AO15" s="196"/>
      <c r="AP15" s="303" t="s">
        <v>518</v>
      </c>
      <c r="AQ15" s="303"/>
      <c r="AR15" s="304" t="s">
        <v>9</v>
      </c>
      <c r="AS15" s="304"/>
      <c r="AT15" s="194"/>
      <c r="AU15" s="69">
        <v>0</v>
      </c>
      <c r="AV15" s="69">
        <v>0</v>
      </c>
      <c r="AW15" s="69">
        <v>1420</v>
      </c>
      <c r="AX15" s="69">
        <v>158220</v>
      </c>
      <c r="AY15" s="69">
        <v>0</v>
      </c>
      <c r="AZ15" s="69">
        <v>197952</v>
      </c>
      <c r="BA15" s="69">
        <f t="shared" si="1"/>
        <v>569566</v>
      </c>
      <c r="BB15" s="69">
        <f t="shared" si="4"/>
        <v>901294</v>
      </c>
      <c r="BC15" s="69">
        <v>0</v>
      </c>
      <c r="BD15" s="69">
        <f t="shared" si="2"/>
        <v>0</v>
      </c>
      <c r="BE15" s="71">
        <f t="shared" si="5"/>
        <v>901294</v>
      </c>
    </row>
    <row r="16" spans="1:57" ht="16.5" customHeight="1">
      <c r="A16" s="66"/>
      <c r="B16" s="67"/>
      <c r="C16" s="309" t="s">
        <v>527</v>
      </c>
      <c r="D16" s="309"/>
      <c r="E16" s="319" t="s">
        <v>10</v>
      </c>
      <c r="F16" s="319"/>
      <c r="G16" s="194"/>
      <c r="H16" s="69">
        <v>17227</v>
      </c>
      <c r="I16" s="69">
        <v>104228</v>
      </c>
      <c r="J16" s="69">
        <v>85410</v>
      </c>
      <c r="K16" s="69">
        <f t="shared" si="7"/>
        <v>206865</v>
      </c>
      <c r="L16" s="69">
        <v>37550</v>
      </c>
      <c r="M16" s="69">
        <v>33692</v>
      </c>
      <c r="N16" s="69">
        <v>798</v>
      </c>
      <c r="O16" s="69">
        <f t="shared" si="3"/>
        <v>72040</v>
      </c>
      <c r="P16" s="69">
        <v>17594</v>
      </c>
      <c r="Q16" s="69">
        <v>24296</v>
      </c>
      <c r="R16" s="69">
        <v>30</v>
      </c>
      <c r="S16" s="71">
        <f t="shared" si="0"/>
        <v>41920</v>
      </c>
      <c r="T16" s="195"/>
      <c r="U16" s="196"/>
      <c r="V16" s="303" t="s">
        <v>581</v>
      </c>
      <c r="W16" s="303"/>
      <c r="X16" s="304" t="s">
        <v>10</v>
      </c>
      <c r="Y16" s="304"/>
      <c r="Z16" s="194"/>
      <c r="AA16" s="69">
        <v>9064</v>
      </c>
      <c r="AB16" s="69">
        <v>1281</v>
      </c>
      <c r="AC16" s="69">
        <v>3459</v>
      </c>
      <c r="AD16" s="69">
        <f t="shared" si="6"/>
        <v>13804</v>
      </c>
      <c r="AE16" s="69">
        <v>3280</v>
      </c>
      <c r="AF16" s="69">
        <v>0</v>
      </c>
      <c r="AG16" s="69">
        <v>1525</v>
      </c>
      <c r="AH16" s="70">
        <v>7</v>
      </c>
      <c r="AI16" s="70">
        <v>516</v>
      </c>
      <c r="AJ16" s="69">
        <v>272</v>
      </c>
      <c r="AK16" s="69">
        <v>538</v>
      </c>
      <c r="AL16" s="69">
        <v>17</v>
      </c>
      <c r="AM16" s="71">
        <v>4498</v>
      </c>
      <c r="AN16" s="195"/>
      <c r="AO16" s="196"/>
      <c r="AP16" s="303" t="s">
        <v>581</v>
      </c>
      <c r="AQ16" s="303"/>
      <c r="AR16" s="304" t="s">
        <v>10</v>
      </c>
      <c r="AS16" s="304"/>
      <c r="AT16" s="194"/>
      <c r="AU16" s="69">
        <v>999</v>
      </c>
      <c r="AV16" s="69">
        <v>4629</v>
      </c>
      <c r="AW16" s="69">
        <v>1280</v>
      </c>
      <c r="AX16" s="69">
        <v>11</v>
      </c>
      <c r="AY16" s="69">
        <v>2</v>
      </c>
      <c r="AZ16" s="69">
        <v>155</v>
      </c>
      <c r="BA16" s="69">
        <f t="shared" si="1"/>
        <v>17729</v>
      </c>
      <c r="BB16" s="69">
        <f t="shared" si="4"/>
        <v>352358</v>
      </c>
      <c r="BC16" s="69">
        <v>20247</v>
      </c>
      <c r="BD16" s="69">
        <f t="shared" si="2"/>
        <v>20247</v>
      </c>
      <c r="BE16" s="71">
        <f t="shared" si="5"/>
        <v>372605</v>
      </c>
    </row>
    <row r="17" spans="1:57" ht="16.5" customHeight="1">
      <c r="A17" s="66"/>
      <c r="B17" s="67"/>
      <c r="C17" s="68" t="s">
        <v>582</v>
      </c>
      <c r="D17" s="319" t="s">
        <v>11</v>
      </c>
      <c r="E17" s="319"/>
      <c r="F17" s="319"/>
      <c r="G17" s="194"/>
      <c r="H17" s="69">
        <v>13832</v>
      </c>
      <c r="I17" s="69">
        <v>228</v>
      </c>
      <c r="J17" s="69">
        <v>2981</v>
      </c>
      <c r="K17" s="69">
        <f t="shared" si="7"/>
        <v>17041</v>
      </c>
      <c r="L17" s="69">
        <v>38</v>
      </c>
      <c r="M17" s="69">
        <v>14</v>
      </c>
      <c r="N17" s="69">
        <v>0</v>
      </c>
      <c r="O17" s="69">
        <f t="shared" si="3"/>
        <v>52</v>
      </c>
      <c r="P17" s="69">
        <v>114</v>
      </c>
      <c r="Q17" s="69"/>
      <c r="R17" s="69">
        <v>0</v>
      </c>
      <c r="S17" s="71">
        <f t="shared" si="0"/>
        <v>114</v>
      </c>
      <c r="T17" s="195"/>
      <c r="U17" s="196"/>
      <c r="V17" s="194" t="s">
        <v>467</v>
      </c>
      <c r="W17" s="304" t="s">
        <v>11</v>
      </c>
      <c r="X17" s="304"/>
      <c r="Y17" s="304"/>
      <c r="Z17" s="194"/>
      <c r="AA17" s="69">
        <v>0</v>
      </c>
      <c r="AB17" s="69">
        <v>0</v>
      </c>
      <c r="AC17" s="69"/>
      <c r="AD17" s="69">
        <f t="shared" si="6"/>
        <v>0</v>
      </c>
      <c r="AE17" s="69">
        <v>0</v>
      </c>
      <c r="AF17" s="69">
        <v>0</v>
      </c>
      <c r="AG17" s="69"/>
      <c r="AH17" s="70"/>
      <c r="AI17" s="70">
        <v>0</v>
      </c>
      <c r="AJ17" s="69">
        <v>1</v>
      </c>
      <c r="AK17" s="69">
        <v>295</v>
      </c>
      <c r="AL17" s="69">
        <v>0</v>
      </c>
      <c r="AM17" s="71">
        <v>0</v>
      </c>
      <c r="AN17" s="195"/>
      <c r="AO17" s="196"/>
      <c r="AP17" s="194" t="s">
        <v>467</v>
      </c>
      <c r="AQ17" s="304" t="s">
        <v>11</v>
      </c>
      <c r="AR17" s="304"/>
      <c r="AS17" s="304"/>
      <c r="AT17" s="194"/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f t="shared" si="1"/>
        <v>296</v>
      </c>
      <c r="BB17" s="69">
        <f t="shared" si="4"/>
        <v>17503</v>
      </c>
      <c r="BC17" s="69">
        <v>0</v>
      </c>
      <c r="BD17" s="69">
        <f t="shared" si="2"/>
        <v>0</v>
      </c>
      <c r="BE17" s="71">
        <f t="shared" si="5"/>
        <v>17503</v>
      </c>
    </row>
    <row r="18" spans="1:57" ht="16.5" customHeight="1">
      <c r="A18" s="72"/>
      <c r="B18" s="73"/>
      <c r="C18" s="74"/>
      <c r="D18" s="320" t="s">
        <v>12</v>
      </c>
      <c r="E18" s="320"/>
      <c r="F18" s="320"/>
      <c r="G18" s="198"/>
      <c r="H18" s="75">
        <v>0</v>
      </c>
      <c r="I18" s="75">
        <v>0</v>
      </c>
      <c r="J18" s="75">
        <v>0</v>
      </c>
      <c r="K18" s="69">
        <f t="shared" si="7"/>
        <v>0</v>
      </c>
      <c r="L18" s="75">
        <v>0</v>
      </c>
      <c r="M18" s="75">
        <v>0</v>
      </c>
      <c r="N18" s="75">
        <v>0</v>
      </c>
      <c r="O18" s="75">
        <f t="shared" si="3"/>
        <v>0</v>
      </c>
      <c r="P18" s="75">
        <v>0</v>
      </c>
      <c r="Q18" s="75">
        <v>0</v>
      </c>
      <c r="R18" s="75">
        <v>0</v>
      </c>
      <c r="S18" s="77">
        <f t="shared" si="0"/>
        <v>0</v>
      </c>
      <c r="T18" s="199"/>
      <c r="U18" s="200"/>
      <c r="V18" s="198"/>
      <c r="W18" s="324" t="s">
        <v>12</v>
      </c>
      <c r="X18" s="324"/>
      <c r="Y18" s="324"/>
      <c r="Z18" s="198"/>
      <c r="AA18" s="75">
        <v>0</v>
      </c>
      <c r="AB18" s="75">
        <v>0</v>
      </c>
      <c r="AC18" s="75">
        <v>0</v>
      </c>
      <c r="AD18" s="75">
        <f t="shared" si="6"/>
        <v>0</v>
      </c>
      <c r="AE18" s="75">
        <v>0</v>
      </c>
      <c r="AF18" s="75">
        <v>0</v>
      </c>
      <c r="AG18" s="75">
        <v>0</v>
      </c>
      <c r="AH18" s="76"/>
      <c r="AI18" s="76">
        <v>0</v>
      </c>
      <c r="AJ18" s="75">
        <v>0</v>
      </c>
      <c r="AK18" s="75">
        <v>0</v>
      </c>
      <c r="AL18" s="75">
        <v>0</v>
      </c>
      <c r="AM18" s="77">
        <v>0</v>
      </c>
      <c r="AN18" s="199"/>
      <c r="AO18" s="200"/>
      <c r="AP18" s="198"/>
      <c r="AQ18" s="324" t="s">
        <v>12</v>
      </c>
      <c r="AR18" s="324"/>
      <c r="AS18" s="324"/>
      <c r="AT18" s="198"/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0">
        <f t="shared" si="1"/>
        <v>0</v>
      </c>
      <c r="BB18" s="75">
        <f t="shared" si="4"/>
        <v>0</v>
      </c>
      <c r="BC18" s="75">
        <v>0</v>
      </c>
      <c r="BD18" s="75">
        <f t="shared" si="2"/>
        <v>0</v>
      </c>
      <c r="BE18" s="77">
        <f t="shared" si="5"/>
        <v>0</v>
      </c>
    </row>
    <row r="19" spans="1:57" ht="16.5" customHeight="1">
      <c r="A19" s="60"/>
      <c r="B19" s="61" t="s">
        <v>583</v>
      </c>
      <c r="C19" s="308" t="s">
        <v>13</v>
      </c>
      <c r="D19" s="308"/>
      <c r="E19" s="308"/>
      <c r="F19" s="308"/>
      <c r="G19" s="191"/>
      <c r="H19" s="63">
        <v>5418020</v>
      </c>
      <c r="I19" s="63">
        <v>3690107</v>
      </c>
      <c r="J19" s="63">
        <v>7066422</v>
      </c>
      <c r="K19" s="63">
        <f>SUM(H19:J19)</f>
        <v>16174549</v>
      </c>
      <c r="L19" s="63">
        <v>1207105</v>
      </c>
      <c r="M19" s="63">
        <v>1357283</v>
      </c>
      <c r="N19" s="63">
        <v>1457992</v>
      </c>
      <c r="O19" s="63">
        <f>SUM(L19:N19)</f>
        <v>4022380</v>
      </c>
      <c r="P19" s="63">
        <v>695060</v>
      </c>
      <c r="Q19" s="63">
        <v>561898</v>
      </c>
      <c r="R19" s="63">
        <v>810961</v>
      </c>
      <c r="S19" s="65">
        <f t="shared" si="0"/>
        <v>2067919</v>
      </c>
      <c r="T19" s="192"/>
      <c r="U19" s="193" t="s">
        <v>584</v>
      </c>
      <c r="V19" s="289" t="s">
        <v>13</v>
      </c>
      <c r="W19" s="289"/>
      <c r="X19" s="289"/>
      <c r="Y19" s="289"/>
      <c r="Z19" s="191"/>
      <c r="AA19" s="63">
        <v>428778</v>
      </c>
      <c r="AB19" s="63">
        <v>327080</v>
      </c>
      <c r="AC19" s="63">
        <v>217179</v>
      </c>
      <c r="AD19" s="63">
        <f t="shared" si="6"/>
        <v>973037</v>
      </c>
      <c r="AE19" s="63">
        <v>225451</v>
      </c>
      <c r="AF19" s="63">
        <v>109122</v>
      </c>
      <c r="AG19" s="63">
        <v>160656</v>
      </c>
      <c r="AH19" s="64">
        <v>384844</v>
      </c>
      <c r="AI19" s="64">
        <v>156210</v>
      </c>
      <c r="AJ19" s="63">
        <v>249727</v>
      </c>
      <c r="AK19" s="63">
        <v>323968</v>
      </c>
      <c r="AL19" s="63">
        <v>277456</v>
      </c>
      <c r="AM19" s="65">
        <v>227614</v>
      </c>
      <c r="AN19" s="192"/>
      <c r="AO19" s="193" t="s">
        <v>584</v>
      </c>
      <c r="AP19" s="289" t="s">
        <v>13</v>
      </c>
      <c r="AQ19" s="289"/>
      <c r="AR19" s="289"/>
      <c r="AS19" s="289"/>
      <c r="AT19" s="191"/>
      <c r="AU19" s="63">
        <v>221630</v>
      </c>
      <c r="AV19" s="63">
        <v>195432</v>
      </c>
      <c r="AW19" s="63">
        <v>119155</v>
      </c>
      <c r="AX19" s="63">
        <v>291199</v>
      </c>
      <c r="AY19" s="63">
        <v>140435</v>
      </c>
      <c r="AZ19" s="63">
        <v>403208</v>
      </c>
      <c r="BA19" s="64">
        <f t="shared" si="1"/>
        <v>3486107</v>
      </c>
      <c r="BB19" s="63">
        <f t="shared" si="4"/>
        <v>26723992</v>
      </c>
      <c r="BC19" s="63">
        <v>1518473</v>
      </c>
      <c r="BD19" s="63">
        <f t="shared" si="2"/>
        <v>1518473</v>
      </c>
      <c r="BE19" s="65">
        <f t="shared" si="5"/>
        <v>28242465</v>
      </c>
    </row>
    <row r="20" spans="1:57" ht="16.5" customHeight="1">
      <c r="A20" s="66"/>
      <c r="B20" s="67"/>
      <c r="C20" s="68" t="s">
        <v>2</v>
      </c>
      <c r="D20" s="319" t="s">
        <v>14</v>
      </c>
      <c r="E20" s="319"/>
      <c r="F20" s="319"/>
      <c r="G20" s="194"/>
      <c r="H20" s="69">
        <v>5077379</v>
      </c>
      <c r="I20" s="69">
        <v>3287687</v>
      </c>
      <c r="J20" s="69">
        <v>6702331</v>
      </c>
      <c r="K20" s="69">
        <f t="shared" si="7"/>
        <v>15067397</v>
      </c>
      <c r="L20" s="69">
        <v>1036602</v>
      </c>
      <c r="M20" s="69">
        <v>1140646</v>
      </c>
      <c r="N20" s="69">
        <v>1165006</v>
      </c>
      <c r="O20" s="69">
        <f t="shared" si="3"/>
        <v>3342254</v>
      </c>
      <c r="P20" s="69">
        <v>561421</v>
      </c>
      <c r="Q20" s="69">
        <v>517527</v>
      </c>
      <c r="R20" s="69">
        <v>693338</v>
      </c>
      <c r="S20" s="71">
        <f t="shared" si="0"/>
        <v>1772286</v>
      </c>
      <c r="T20" s="195"/>
      <c r="U20" s="196"/>
      <c r="V20" s="194" t="s">
        <v>574</v>
      </c>
      <c r="W20" s="304" t="s">
        <v>14</v>
      </c>
      <c r="X20" s="304"/>
      <c r="Y20" s="304"/>
      <c r="Z20" s="194"/>
      <c r="AA20" s="69">
        <v>415630</v>
      </c>
      <c r="AB20" s="69">
        <v>303512</v>
      </c>
      <c r="AC20" s="69">
        <v>185118</v>
      </c>
      <c r="AD20" s="69">
        <f t="shared" si="6"/>
        <v>904260</v>
      </c>
      <c r="AE20" s="69">
        <v>176348</v>
      </c>
      <c r="AF20" s="69">
        <v>85630</v>
      </c>
      <c r="AG20" s="69">
        <v>132797</v>
      </c>
      <c r="AH20" s="70">
        <v>313515</v>
      </c>
      <c r="AI20" s="70">
        <v>138929</v>
      </c>
      <c r="AJ20" s="69">
        <v>228329</v>
      </c>
      <c r="AK20" s="69">
        <v>300285</v>
      </c>
      <c r="AL20" s="69">
        <v>229581</v>
      </c>
      <c r="AM20" s="71">
        <v>188218</v>
      </c>
      <c r="AN20" s="195"/>
      <c r="AO20" s="196"/>
      <c r="AP20" s="194" t="s">
        <v>574</v>
      </c>
      <c r="AQ20" s="304" t="s">
        <v>14</v>
      </c>
      <c r="AR20" s="304"/>
      <c r="AS20" s="304"/>
      <c r="AT20" s="194"/>
      <c r="AU20" s="69">
        <v>201219</v>
      </c>
      <c r="AV20" s="69">
        <v>167341</v>
      </c>
      <c r="AW20" s="69">
        <v>93921</v>
      </c>
      <c r="AX20" s="69">
        <v>204520</v>
      </c>
      <c r="AY20" s="69">
        <v>108595</v>
      </c>
      <c r="AZ20" s="69">
        <v>257780</v>
      </c>
      <c r="BA20" s="69">
        <f t="shared" si="1"/>
        <v>2827008</v>
      </c>
      <c r="BB20" s="69">
        <f t="shared" si="4"/>
        <v>23913205</v>
      </c>
      <c r="BC20" s="69">
        <v>1456973</v>
      </c>
      <c r="BD20" s="69">
        <f t="shared" si="2"/>
        <v>1456973</v>
      </c>
      <c r="BE20" s="71">
        <f t="shared" si="5"/>
        <v>25370178</v>
      </c>
    </row>
    <row r="21" spans="1:57" ht="16.5" customHeight="1">
      <c r="A21" s="66"/>
      <c r="B21" s="67"/>
      <c r="C21" s="309" t="s">
        <v>3</v>
      </c>
      <c r="D21" s="309"/>
      <c r="E21" s="319" t="s">
        <v>138</v>
      </c>
      <c r="F21" s="319"/>
      <c r="G21" s="194"/>
      <c r="H21" s="69">
        <v>1268969</v>
      </c>
      <c r="I21" s="69">
        <v>1146586</v>
      </c>
      <c r="J21" s="69">
        <v>1016193</v>
      </c>
      <c r="K21" s="69">
        <f t="shared" si="7"/>
        <v>3431748</v>
      </c>
      <c r="L21" s="69">
        <v>430935</v>
      </c>
      <c r="M21" s="69">
        <v>198577</v>
      </c>
      <c r="N21" s="69">
        <v>221817</v>
      </c>
      <c r="O21" s="69">
        <f t="shared" si="3"/>
        <v>851329</v>
      </c>
      <c r="P21" s="69">
        <v>285403</v>
      </c>
      <c r="Q21" s="69">
        <v>147771</v>
      </c>
      <c r="R21" s="69">
        <v>249013</v>
      </c>
      <c r="S21" s="71">
        <f t="shared" si="0"/>
        <v>682187</v>
      </c>
      <c r="T21" s="195"/>
      <c r="U21" s="196"/>
      <c r="V21" s="303" t="s">
        <v>522</v>
      </c>
      <c r="W21" s="303"/>
      <c r="X21" s="304" t="s">
        <v>138</v>
      </c>
      <c r="Y21" s="304"/>
      <c r="Z21" s="194"/>
      <c r="AA21" s="69">
        <v>228320</v>
      </c>
      <c r="AB21" s="69">
        <v>128904</v>
      </c>
      <c r="AC21" s="69">
        <v>26845</v>
      </c>
      <c r="AD21" s="69">
        <f t="shared" si="6"/>
        <v>384069</v>
      </c>
      <c r="AE21" s="69">
        <v>31542</v>
      </c>
      <c r="AF21" s="69">
        <v>15553</v>
      </c>
      <c r="AG21" s="69">
        <v>25775</v>
      </c>
      <c r="AH21" s="70">
        <v>58078</v>
      </c>
      <c r="AI21" s="70">
        <v>0</v>
      </c>
      <c r="AJ21" s="69">
        <v>113825</v>
      </c>
      <c r="AK21" s="69">
        <v>0</v>
      </c>
      <c r="AL21" s="69">
        <v>34971</v>
      </c>
      <c r="AM21" s="71">
        <v>31132</v>
      </c>
      <c r="AN21" s="195"/>
      <c r="AO21" s="196"/>
      <c r="AP21" s="303" t="s">
        <v>522</v>
      </c>
      <c r="AQ21" s="303"/>
      <c r="AR21" s="304" t="s">
        <v>138</v>
      </c>
      <c r="AS21" s="304"/>
      <c r="AT21" s="194"/>
      <c r="AU21" s="69">
        <v>0</v>
      </c>
      <c r="AV21" s="69">
        <v>38899</v>
      </c>
      <c r="AW21" s="69">
        <v>14457</v>
      </c>
      <c r="AX21" s="69">
        <v>18656</v>
      </c>
      <c r="AY21" s="69">
        <v>9427</v>
      </c>
      <c r="AZ21" s="69">
        <v>29194</v>
      </c>
      <c r="BA21" s="69">
        <f t="shared" si="1"/>
        <v>421509</v>
      </c>
      <c r="BB21" s="69">
        <f t="shared" si="4"/>
        <v>5770842</v>
      </c>
      <c r="BC21" s="69">
        <v>710910</v>
      </c>
      <c r="BD21" s="69">
        <f t="shared" si="2"/>
        <v>710910</v>
      </c>
      <c r="BE21" s="71">
        <f t="shared" si="5"/>
        <v>6481752</v>
      </c>
    </row>
    <row r="22" spans="1:57" ht="16.5" customHeight="1">
      <c r="A22" s="66"/>
      <c r="B22" s="67"/>
      <c r="C22" s="309" t="s">
        <v>39</v>
      </c>
      <c r="D22" s="309"/>
      <c r="E22" s="319" t="s">
        <v>139</v>
      </c>
      <c r="F22" s="319"/>
      <c r="G22" s="194"/>
      <c r="H22" s="69">
        <v>575157</v>
      </c>
      <c r="I22" s="69">
        <v>433253</v>
      </c>
      <c r="J22" s="69">
        <v>1528761</v>
      </c>
      <c r="K22" s="69">
        <f t="shared" si="7"/>
        <v>2537171</v>
      </c>
      <c r="L22" s="69">
        <v>106076</v>
      </c>
      <c r="M22" s="69">
        <v>191292</v>
      </c>
      <c r="N22" s="69">
        <v>155019</v>
      </c>
      <c r="O22" s="69">
        <f t="shared" si="3"/>
        <v>452387</v>
      </c>
      <c r="P22" s="69">
        <v>84924</v>
      </c>
      <c r="Q22" s="69">
        <v>84543</v>
      </c>
      <c r="R22" s="69">
        <v>54192</v>
      </c>
      <c r="S22" s="71">
        <f t="shared" si="0"/>
        <v>223659</v>
      </c>
      <c r="T22" s="195"/>
      <c r="U22" s="196"/>
      <c r="V22" s="303" t="s">
        <v>585</v>
      </c>
      <c r="W22" s="303"/>
      <c r="X22" s="304" t="s">
        <v>139</v>
      </c>
      <c r="Y22" s="304"/>
      <c r="Z22" s="194"/>
      <c r="AA22" s="69">
        <v>18349</v>
      </c>
      <c r="AB22" s="69">
        <v>18486</v>
      </c>
      <c r="AC22" s="69">
        <v>6340</v>
      </c>
      <c r="AD22" s="69">
        <f t="shared" si="6"/>
        <v>43175</v>
      </c>
      <c r="AE22" s="69">
        <v>12197</v>
      </c>
      <c r="AF22" s="69">
        <v>2647</v>
      </c>
      <c r="AG22" s="69">
        <v>23378</v>
      </c>
      <c r="AH22" s="70">
        <v>36139</v>
      </c>
      <c r="AI22" s="70">
        <v>71444</v>
      </c>
      <c r="AJ22" s="69">
        <v>7709</v>
      </c>
      <c r="AK22" s="69">
        <v>0</v>
      </c>
      <c r="AL22" s="69">
        <v>2805</v>
      </c>
      <c r="AM22" s="71">
        <v>5731</v>
      </c>
      <c r="AN22" s="195"/>
      <c r="AO22" s="196"/>
      <c r="AP22" s="303" t="s">
        <v>585</v>
      </c>
      <c r="AQ22" s="303"/>
      <c r="AR22" s="304" t="s">
        <v>139</v>
      </c>
      <c r="AS22" s="304"/>
      <c r="AT22" s="194"/>
      <c r="AU22" s="69">
        <v>114115</v>
      </c>
      <c r="AV22" s="69">
        <v>18278</v>
      </c>
      <c r="AW22" s="69">
        <v>4605</v>
      </c>
      <c r="AX22" s="69">
        <v>8905</v>
      </c>
      <c r="AY22" s="69">
        <v>8144</v>
      </c>
      <c r="AZ22" s="69">
        <v>0</v>
      </c>
      <c r="BA22" s="69">
        <f t="shared" si="1"/>
        <v>316097</v>
      </c>
      <c r="BB22" s="69">
        <f t="shared" si="4"/>
        <v>3572489</v>
      </c>
      <c r="BC22" s="69">
        <v>51086</v>
      </c>
      <c r="BD22" s="69">
        <f t="shared" si="2"/>
        <v>51086</v>
      </c>
      <c r="BE22" s="71">
        <f t="shared" si="5"/>
        <v>3623575</v>
      </c>
    </row>
    <row r="23" spans="1:57" ht="16.5" customHeight="1">
      <c r="A23" s="66"/>
      <c r="B23" s="67"/>
      <c r="C23" s="309" t="s">
        <v>40</v>
      </c>
      <c r="D23" s="309"/>
      <c r="E23" s="319" t="s">
        <v>15</v>
      </c>
      <c r="F23" s="319"/>
      <c r="G23" s="194"/>
      <c r="H23" s="69">
        <v>61922</v>
      </c>
      <c r="I23" s="69">
        <v>0</v>
      </c>
      <c r="J23" s="69">
        <v>11176</v>
      </c>
      <c r="K23" s="69">
        <f t="shared" si="7"/>
        <v>73098</v>
      </c>
      <c r="L23" s="69">
        <v>0</v>
      </c>
      <c r="M23" s="69">
        <v>8269</v>
      </c>
      <c r="N23" s="69"/>
      <c r="O23" s="69">
        <f t="shared" si="3"/>
        <v>8269</v>
      </c>
      <c r="P23" s="69">
        <v>0</v>
      </c>
      <c r="Q23" s="69">
        <v>5599</v>
      </c>
      <c r="R23" s="69">
        <v>0</v>
      </c>
      <c r="S23" s="71">
        <f t="shared" si="0"/>
        <v>5599</v>
      </c>
      <c r="T23" s="195"/>
      <c r="U23" s="196"/>
      <c r="V23" s="303" t="s">
        <v>40</v>
      </c>
      <c r="W23" s="303"/>
      <c r="X23" s="304" t="s">
        <v>15</v>
      </c>
      <c r="Y23" s="304"/>
      <c r="Z23" s="194"/>
      <c r="AA23" s="69"/>
      <c r="AB23" s="69">
        <v>94</v>
      </c>
      <c r="AC23" s="69"/>
      <c r="AD23" s="69">
        <f t="shared" si="6"/>
        <v>94</v>
      </c>
      <c r="AE23" s="69">
        <v>0</v>
      </c>
      <c r="AF23" s="69">
        <v>0</v>
      </c>
      <c r="AG23" s="69">
        <v>0</v>
      </c>
      <c r="AH23" s="70"/>
      <c r="AI23" s="70">
        <v>0</v>
      </c>
      <c r="AJ23" s="69">
        <v>0</v>
      </c>
      <c r="AK23" s="69">
        <v>0</v>
      </c>
      <c r="AL23" s="69"/>
      <c r="AM23" s="71">
        <v>0</v>
      </c>
      <c r="AN23" s="195"/>
      <c r="AO23" s="196"/>
      <c r="AP23" s="303" t="s">
        <v>40</v>
      </c>
      <c r="AQ23" s="303"/>
      <c r="AR23" s="304" t="s">
        <v>15</v>
      </c>
      <c r="AS23" s="304"/>
      <c r="AT23" s="194"/>
      <c r="AU23" s="69">
        <v>0</v>
      </c>
      <c r="AV23" s="69">
        <v>0</v>
      </c>
      <c r="AW23" s="69"/>
      <c r="AX23" s="69">
        <v>0</v>
      </c>
      <c r="AY23" s="69">
        <v>0</v>
      </c>
      <c r="AZ23" s="69">
        <v>0</v>
      </c>
      <c r="BA23" s="69">
        <f t="shared" si="1"/>
        <v>0</v>
      </c>
      <c r="BB23" s="69">
        <f t="shared" si="4"/>
        <v>87060</v>
      </c>
      <c r="BC23" s="69">
        <v>0</v>
      </c>
      <c r="BD23" s="69">
        <f t="shared" si="2"/>
        <v>0</v>
      </c>
      <c r="BE23" s="71">
        <f t="shared" si="5"/>
        <v>87060</v>
      </c>
    </row>
    <row r="24" spans="1:57" ht="16.5" customHeight="1">
      <c r="A24" s="66"/>
      <c r="B24" s="67"/>
      <c r="C24" s="309" t="s">
        <v>462</v>
      </c>
      <c r="D24" s="309"/>
      <c r="E24" s="319" t="s">
        <v>140</v>
      </c>
      <c r="F24" s="319"/>
      <c r="G24" s="194"/>
      <c r="H24" s="69">
        <v>508723</v>
      </c>
      <c r="I24" s="69">
        <v>236116</v>
      </c>
      <c r="J24" s="69">
        <v>473894</v>
      </c>
      <c r="K24" s="69">
        <f t="shared" si="7"/>
        <v>1218733</v>
      </c>
      <c r="L24" s="69">
        <v>62745</v>
      </c>
      <c r="M24" s="69">
        <v>90927</v>
      </c>
      <c r="N24" s="69">
        <v>149870</v>
      </c>
      <c r="O24" s="69">
        <f t="shared" si="3"/>
        <v>303542</v>
      </c>
      <c r="P24" s="69">
        <v>0</v>
      </c>
      <c r="Q24" s="69">
        <v>66880</v>
      </c>
      <c r="R24" s="69">
        <v>0</v>
      </c>
      <c r="S24" s="71">
        <f t="shared" si="0"/>
        <v>66880</v>
      </c>
      <c r="T24" s="195"/>
      <c r="U24" s="196"/>
      <c r="V24" s="303" t="s">
        <v>586</v>
      </c>
      <c r="W24" s="303"/>
      <c r="X24" s="304" t="s">
        <v>140</v>
      </c>
      <c r="Y24" s="304"/>
      <c r="Z24" s="194"/>
      <c r="AA24" s="69">
        <v>10634</v>
      </c>
      <c r="AB24" s="69">
        <v>0</v>
      </c>
      <c r="AC24" s="69">
        <v>0</v>
      </c>
      <c r="AD24" s="69">
        <f t="shared" si="6"/>
        <v>10634</v>
      </c>
      <c r="AE24" s="69">
        <v>0</v>
      </c>
      <c r="AF24" s="69">
        <v>0</v>
      </c>
      <c r="AG24" s="69">
        <v>0</v>
      </c>
      <c r="AH24" s="70"/>
      <c r="AI24" s="70">
        <v>0</v>
      </c>
      <c r="AJ24" s="69">
        <v>15871</v>
      </c>
      <c r="AK24" s="69">
        <v>0</v>
      </c>
      <c r="AL24" s="69">
        <v>0</v>
      </c>
      <c r="AM24" s="71">
        <v>0</v>
      </c>
      <c r="AN24" s="195"/>
      <c r="AO24" s="196"/>
      <c r="AP24" s="303" t="s">
        <v>586</v>
      </c>
      <c r="AQ24" s="303"/>
      <c r="AR24" s="304" t="s">
        <v>140</v>
      </c>
      <c r="AS24" s="304"/>
      <c r="AT24" s="194"/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f t="shared" si="1"/>
        <v>15871</v>
      </c>
      <c r="BB24" s="69">
        <f t="shared" si="4"/>
        <v>1615660</v>
      </c>
      <c r="BC24" s="69">
        <v>0</v>
      </c>
      <c r="BD24" s="69">
        <f t="shared" si="2"/>
        <v>0</v>
      </c>
      <c r="BE24" s="71">
        <f t="shared" si="5"/>
        <v>1615660</v>
      </c>
    </row>
    <row r="25" spans="1:57" ht="16.5" customHeight="1">
      <c r="A25" s="66"/>
      <c r="B25" s="67"/>
      <c r="C25" s="309" t="s">
        <v>527</v>
      </c>
      <c r="D25" s="309"/>
      <c r="E25" s="319" t="s">
        <v>16</v>
      </c>
      <c r="F25" s="319"/>
      <c r="G25" s="194"/>
      <c r="H25" s="69">
        <v>870762</v>
      </c>
      <c r="I25" s="69">
        <v>386567</v>
      </c>
      <c r="J25" s="69">
        <v>518492</v>
      </c>
      <c r="K25" s="69">
        <f t="shared" si="7"/>
        <v>1775821</v>
      </c>
      <c r="L25" s="69">
        <v>59291</v>
      </c>
      <c r="M25" s="69">
        <v>98327</v>
      </c>
      <c r="N25" s="69">
        <v>106747</v>
      </c>
      <c r="O25" s="69">
        <f t="shared" si="3"/>
        <v>264365</v>
      </c>
      <c r="P25" s="69">
        <v>53568</v>
      </c>
      <c r="Q25" s="69">
        <v>62912</v>
      </c>
      <c r="R25" s="69">
        <v>126884</v>
      </c>
      <c r="S25" s="71">
        <f t="shared" si="0"/>
        <v>243364</v>
      </c>
      <c r="T25" s="195"/>
      <c r="U25" s="196"/>
      <c r="V25" s="303" t="s">
        <v>587</v>
      </c>
      <c r="W25" s="303"/>
      <c r="X25" s="304" t="s">
        <v>16</v>
      </c>
      <c r="Y25" s="304"/>
      <c r="Z25" s="194"/>
      <c r="AA25" s="69">
        <v>44567</v>
      </c>
      <c r="AB25" s="69">
        <v>45431</v>
      </c>
      <c r="AC25" s="69">
        <v>55573</v>
      </c>
      <c r="AD25" s="69">
        <f t="shared" si="6"/>
        <v>145571</v>
      </c>
      <c r="AE25" s="69">
        <v>36299</v>
      </c>
      <c r="AF25" s="69">
        <v>14156</v>
      </c>
      <c r="AG25" s="69">
        <v>20449</v>
      </c>
      <c r="AH25" s="70">
        <v>28070</v>
      </c>
      <c r="AI25" s="70">
        <v>18080</v>
      </c>
      <c r="AJ25" s="69">
        <v>35730</v>
      </c>
      <c r="AK25" s="69">
        <v>137225</v>
      </c>
      <c r="AL25" s="69">
        <v>69539</v>
      </c>
      <c r="AM25" s="71">
        <v>58169</v>
      </c>
      <c r="AN25" s="195"/>
      <c r="AO25" s="196"/>
      <c r="AP25" s="303" t="s">
        <v>587</v>
      </c>
      <c r="AQ25" s="303"/>
      <c r="AR25" s="304" t="s">
        <v>16</v>
      </c>
      <c r="AS25" s="304"/>
      <c r="AT25" s="194"/>
      <c r="AU25" s="69">
        <v>27525</v>
      </c>
      <c r="AV25" s="69">
        <v>44398</v>
      </c>
      <c r="AW25" s="69">
        <v>22110</v>
      </c>
      <c r="AX25" s="69">
        <v>49351</v>
      </c>
      <c r="AY25" s="69">
        <v>27900</v>
      </c>
      <c r="AZ25" s="69">
        <v>42089</v>
      </c>
      <c r="BA25" s="69">
        <f t="shared" si="1"/>
        <v>631090</v>
      </c>
      <c r="BB25" s="69">
        <f t="shared" si="4"/>
        <v>3060211</v>
      </c>
      <c r="BC25" s="69">
        <v>151261</v>
      </c>
      <c r="BD25" s="69">
        <f t="shared" si="2"/>
        <v>151261</v>
      </c>
      <c r="BE25" s="71">
        <f t="shared" si="5"/>
        <v>3211472</v>
      </c>
    </row>
    <row r="26" spans="1:57" ht="16.5" customHeight="1">
      <c r="A26" s="66"/>
      <c r="B26" s="67"/>
      <c r="C26" s="309" t="s">
        <v>529</v>
      </c>
      <c r="D26" s="309"/>
      <c r="E26" s="319" t="s">
        <v>17</v>
      </c>
      <c r="F26" s="319"/>
      <c r="G26" s="194"/>
      <c r="H26" s="69">
        <v>1604039</v>
      </c>
      <c r="I26" s="69">
        <v>990194</v>
      </c>
      <c r="J26" s="69">
        <v>2753903</v>
      </c>
      <c r="K26" s="69">
        <f t="shared" si="7"/>
        <v>5348136</v>
      </c>
      <c r="L26" s="69">
        <v>373667</v>
      </c>
      <c r="M26" s="69">
        <v>543628</v>
      </c>
      <c r="N26" s="69">
        <v>524380</v>
      </c>
      <c r="O26" s="69">
        <f t="shared" si="3"/>
        <v>1441675</v>
      </c>
      <c r="P26" s="69">
        <v>136436</v>
      </c>
      <c r="Q26" s="69">
        <v>147593</v>
      </c>
      <c r="R26" s="69">
        <v>261529</v>
      </c>
      <c r="S26" s="71">
        <f t="shared" si="0"/>
        <v>545558</v>
      </c>
      <c r="T26" s="195"/>
      <c r="U26" s="196"/>
      <c r="V26" s="303" t="s">
        <v>588</v>
      </c>
      <c r="W26" s="303"/>
      <c r="X26" s="304" t="s">
        <v>17</v>
      </c>
      <c r="Y26" s="304"/>
      <c r="Z26" s="194"/>
      <c r="AA26" s="69">
        <v>112121</v>
      </c>
      <c r="AB26" s="69">
        <v>91998</v>
      </c>
      <c r="AC26" s="69">
        <v>91580</v>
      </c>
      <c r="AD26" s="69">
        <f t="shared" si="6"/>
        <v>295699</v>
      </c>
      <c r="AE26" s="69">
        <v>96228</v>
      </c>
      <c r="AF26" s="69">
        <v>51604</v>
      </c>
      <c r="AG26" s="69">
        <v>62923</v>
      </c>
      <c r="AH26" s="70">
        <v>190874</v>
      </c>
      <c r="AI26" s="70">
        <v>49405</v>
      </c>
      <c r="AJ26" s="69">
        <v>55194</v>
      </c>
      <c r="AK26" s="69">
        <v>92413</v>
      </c>
      <c r="AL26" s="69">
        <v>122266</v>
      </c>
      <c r="AM26" s="71">
        <v>91960</v>
      </c>
      <c r="AN26" s="195"/>
      <c r="AO26" s="196"/>
      <c r="AP26" s="303" t="s">
        <v>588</v>
      </c>
      <c r="AQ26" s="303"/>
      <c r="AR26" s="304" t="s">
        <v>17</v>
      </c>
      <c r="AS26" s="304"/>
      <c r="AT26" s="194"/>
      <c r="AU26" s="69">
        <v>57696</v>
      </c>
      <c r="AV26" s="69">
        <v>65070</v>
      </c>
      <c r="AW26" s="69">
        <v>52582</v>
      </c>
      <c r="AX26" s="69">
        <v>121932</v>
      </c>
      <c r="AY26" s="69">
        <v>60083</v>
      </c>
      <c r="AZ26" s="69">
        <v>184552</v>
      </c>
      <c r="BA26" s="69">
        <f t="shared" si="1"/>
        <v>1354782</v>
      </c>
      <c r="BB26" s="69">
        <f t="shared" si="4"/>
        <v>8985850</v>
      </c>
      <c r="BC26" s="69">
        <v>534173</v>
      </c>
      <c r="BD26" s="69">
        <f t="shared" si="2"/>
        <v>534173</v>
      </c>
      <c r="BE26" s="71">
        <f t="shared" si="5"/>
        <v>9520023</v>
      </c>
    </row>
    <row r="27" spans="1:57" ht="16.5" customHeight="1">
      <c r="A27" s="66"/>
      <c r="B27" s="67"/>
      <c r="C27" s="309" t="s">
        <v>589</v>
      </c>
      <c r="D27" s="309"/>
      <c r="E27" s="319" t="s">
        <v>18</v>
      </c>
      <c r="F27" s="319"/>
      <c r="G27" s="194"/>
      <c r="H27" s="69">
        <v>48214</v>
      </c>
      <c r="I27" s="69">
        <v>94971</v>
      </c>
      <c r="J27" s="69">
        <v>396847</v>
      </c>
      <c r="K27" s="69">
        <f t="shared" si="7"/>
        <v>540032</v>
      </c>
      <c r="L27" s="69">
        <v>3888</v>
      </c>
      <c r="M27" s="69">
        <v>9626</v>
      </c>
      <c r="N27" s="69">
        <v>7164</v>
      </c>
      <c r="O27" s="69">
        <f t="shared" si="3"/>
        <v>20678</v>
      </c>
      <c r="P27" s="69">
        <v>1047</v>
      </c>
      <c r="Q27" s="69">
        <v>1679</v>
      </c>
      <c r="R27" s="69">
        <v>1720</v>
      </c>
      <c r="S27" s="71">
        <f t="shared" si="0"/>
        <v>4446</v>
      </c>
      <c r="T27" s="195"/>
      <c r="U27" s="196"/>
      <c r="V27" s="303" t="s">
        <v>590</v>
      </c>
      <c r="W27" s="303"/>
      <c r="X27" s="304" t="s">
        <v>18</v>
      </c>
      <c r="Y27" s="304"/>
      <c r="Z27" s="194"/>
      <c r="AA27" s="69">
        <v>1639</v>
      </c>
      <c r="AB27" s="69">
        <v>18599</v>
      </c>
      <c r="AC27" s="69">
        <v>4780</v>
      </c>
      <c r="AD27" s="69">
        <f t="shared" si="6"/>
        <v>25018</v>
      </c>
      <c r="AE27" s="69">
        <v>82</v>
      </c>
      <c r="AF27" s="69">
        <v>1670</v>
      </c>
      <c r="AG27" s="69">
        <v>272</v>
      </c>
      <c r="AH27" s="70">
        <v>354</v>
      </c>
      <c r="AI27" s="70">
        <v>0</v>
      </c>
      <c r="AJ27" s="69"/>
      <c r="AK27" s="69">
        <v>70647</v>
      </c>
      <c r="AL27" s="69"/>
      <c r="AM27" s="71">
        <v>1226</v>
      </c>
      <c r="AN27" s="195"/>
      <c r="AO27" s="196"/>
      <c r="AP27" s="303" t="s">
        <v>590</v>
      </c>
      <c r="AQ27" s="303"/>
      <c r="AR27" s="304" t="s">
        <v>18</v>
      </c>
      <c r="AS27" s="304"/>
      <c r="AT27" s="194"/>
      <c r="AU27" s="69">
        <v>1883</v>
      </c>
      <c r="AV27" s="69">
        <v>696</v>
      </c>
      <c r="AW27" s="69">
        <v>167</v>
      </c>
      <c r="AX27" s="69">
        <v>5676</v>
      </c>
      <c r="AY27" s="69">
        <v>449</v>
      </c>
      <c r="AZ27" s="69">
        <v>943</v>
      </c>
      <c r="BA27" s="69">
        <f t="shared" si="1"/>
        <v>84065</v>
      </c>
      <c r="BB27" s="69">
        <f t="shared" si="4"/>
        <v>674239</v>
      </c>
      <c r="BC27" s="69">
        <v>9543</v>
      </c>
      <c r="BD27" s="69">
        <f t="shared" si="2"/>
        <v>9543</v>
      </c>
      <c r="BE27" s="71">
        <f t="shared" si="5"/>
        <v>683782</v>
      </c>
    </row>
    <row r="28" spans="1:57" ht="16.5" customHeight="1">
      <c r="A28" s="66"/>
      <c r="B28" s="67"/>
      <c r="C28" s="309" t="s">
        <v>591</v>
      </c>
      <c r="D28" s="309"/>
      <c r="E28" s="319" t="s">
        <v>19</v>
      </c>
      <c r="F28" s="319"/>
      <c r="G28" s="194"/>
      <c r="H28" s="69">
        <v>139593</v>
      </c>
      <c r="I28" s="69">
        <v>0</v>
      </c>
      <c r="J28" s="69">
        <v>3065</v>
      </c>
      <c r="K28" s="69">
        <f t="shared" si="7"/>
        <v>142658</v>
      </c>
      <c r="L28" s="69">
        <v>0</v>
      </c>
      <c r="M28" s="69">
        <v>0</v>
      </c>
      <c r="N28" s="69">
        <v>9</v>
      </c>
      <c r="O28" s="69">
        <f t="shared" si="3"/>
        <v>9</v>
      </c>
      <c r="P28" s="69">
        <v>43</v>
      </c>
      <c r="Q28" s="69">
        <v>550</v>
      </c>
      <c r="R28" s="69">
        <v>0</v>
      </c>
      <c r="S28" s="71">
        <f t="shared" si="0"/>
        <v>593</v>
      </c>
      <c r="T28" s="195"/>
      <c r="U28" s="196"/>
      <c r="V28" s="303" t="s">
        <v>592</v>
      </c>
      <c r="W28" s="303"/>
      <c r="X28" s="304" t="s">
        <v>19</v>
      </c>
      <c r="Y28" s="304"/>
      <c r="Z28" s="194"/>
      <c r="AA28" s="69">
        <v>0</v>
      </c>
      <c r="AB28" s="69">
        <v>0</v>
      </c>
      <c r="AC28" s="69">
        <v>0</v>
      </c>
      <c r="AD28" s="69">
        <f t="shared" si="6"/>
        <v>0</v>
      </c>
      <c r="AE28" s="69">
        <v>0</v>
      </c>
      <c r="AF28" s="69">
        <v>0</v>
      </c>
      <c r="AG28" s="69"/>
      <c r="AH28" s="70"/>
      <c r="AI28" s="70">
        <v>0</v>
      </c>
      <c r="AJ28" s="69">
        <v>0</v>
      </c>
      <c r="AK28" s="69">
        <v>0</v>
      </c>
      <c r="AL28" s="69">
        <v>0</v>
      </c>
      <c r="AM28" s="71">
        <v>0</v>
      </c>
      <c r="AN28" s="195"/>
      <c r="AO28" s="196"/>
      <c r="AP28" s="303" t="s">
        <v>592</v>
      </c>
      <c r="AQ28" s="303"/>
      <c r="AR28" s="304" t="s">
        <v>19</v>
      </c>
      <c r="AS28" s="304"/>
      <c r="AT28" s="194"/>
      <c r="AU28" s="69"/>
      <c r="AV28" s="69"/>
      <c r="AW28" s="69">
        <v>0</v>
      </c>
      <c r="AX28" s="69">
        <v>0</v>
      </c>
      <c r="AY28" s="69">
        <v>2592</v>
      </c>
      <c r="AZ28" s="69">
        <v>1002</v>
      </c>
      <c r="BA28" s="69">
        <f t="shared" si="1"/>
        <v>3594</v>
      </c>
      <c r="BB28" s="69">
        <f t="shared" si="4"/>
        <v>146854</v>
      </c>
      <c r="BC28" s="69">
        <v>0</v>
      </c>
      <c r="BD28" s="69">
        <f t="shared" si="2"/>
        <v>0</v>
      </c>
      <c r="BE28" s="71">
        <f t="shared" si="5"/>
        <v>146854</v>
      </c>
    </row>
    <row r="29" spans="1:57" ht="16.5" customHeight="1">
      <c r="A29" s="66"/>
      <c r="B29" s="67"/>
      <c r="C29" s="68" t="s">
        <v>44</v>
      </c>
      <c r="D29" s="319" t="s">
        <v>20</v>
      </c>
      <c r="E29" s="319"/>
      <c r="F29" s="319"/>
      <c r="G29" s="194"/>
      <c r="H29" s="69">
        <v>313890</v>
      </c>
      <c r="I29" s="69">
        <v>377482</v>
      </c>
      <c r="J29" s="69">
        <v>363691</v>
      </c>
      <c r="K29" s="69">
        <f t="shared" si="7"/>
        <v>1055063</v>
      </c>
      <c r="L29" s="69">
        <v>165178</v>
      </c>
      <c r="M29" s="69">
        <v>193382</v>
      </c>
      <c r="N29" s="69">
        <v>257426</v>
      </c>
      <c r="O29" s="69">
        <f t="shared" si="3"/>
        <v>615986</v>
      </c>
      <c r="P29" s="69">
        <v>67632</v>
      </c>
      <c r="Q29" s="69">
        <v>41628</v>
      </c>
      <c r="R29" s="69">
        <v>117623</v>
      </c>
      <c r="S29" s="71">
        <f t="shared" si="0"/>
        <v>226883</v>
      </c>
      <c r="T29" s="195"/>
      <c r="U29" s="196"/>
      <c r="V29" s="194" t="s">
        <v>44</v>
      </c>
      <c r="W29" s="304" t="s">
        <v>20</v>
      </c>
      <c r="X29" s="304"/>
      <c r="Y29" s="304"/>
      <c r="Z29" s="194"/>
      <c r="AA29" s="69">
        <v>11168</v>
      </c>
      <c r="AB29" s="69">
        <v>22774</v>
      </c>
      <c r="AC29" s="69">
        <v>31236</v>
      </c>
      <c r="AD29" s="69">
        <f t="shared" si="6"/>
        <v>65178</v>
      </c>
      <c r="AE29" s="69">
        <v>49103</v>
      </c>
      <c r="AF29" s="69">
        <v>23492</v>
      </c>
      <c r="AG29" s="69">
        <v>27707</v>
      </c>
      <c r="AH29" s="70">
        <v>71263</v>
      </c>
      <c r="AI29" s="70">
        <v>17234</v>
      </c>
      <c r="AJ29" s="69">
        <v>21232</v>
      </c>
      <c r="AK29" s="69">
        <v>23669</v>
      </c>
      <c r="AL29" s="69">
        <v>47792</v>
      </c>
      <c r="AM29" s="71">
        <v>35155</v>
      </c>
      <c r="AN29" s="195"/>
      <c r="AO29" s="196"/>
      <c r="AP29" s="194" t="s">
        <v>44</v>
      </c>
      <c r="AQ29" s="304" t="s">
        <v>20</v>
      </c>
      <c r="AR29" s="304"/>
      <c r="AS29" s="304"/>
      <c r="AT29" s="194"/>
      <c r="AU29" s="69">
        <v>20359</v>
      </c>
      <c r="AV29" s="69">
        <v>27879</v>
      </c>
      <c r="AW29" s="69">
        <v>25234</v>
      </c>
      <c r="AX29" s="69">
        <v>86679</v>
      </c>
      <c r="AY29" s="69">
        <v>31621</v>
      </c>
      <c r="AZ29" s="69">
        <v>145252</v>
      </c>
      <c r="BA29" s="69">
        <f t="shared" si="1"/>
        <v>653671</v>
      </c>
      <c r="BB29" s="69">
        <f t="shared" si="4"/>
        <v>2616781</v>
      </c>
      <c r="BC29" s="69">
        <v>61500</v>
      </c>
      <c r="BD29" s="69">
        <f t="shared" si="2"/>
        <v>61500</v>
      </c>
      <c r="BE29" s="71">
        <f t="shared" si="5"/>
        <v>2678281</v>
      </c>
    </row>
    <row r="30" spans="1:57" ht="16.5" customHeight="1">
      <c r="A30" s="66"/>
      <c r="B30" s="67"/>
      <c r="C30" s="309" t="s">
        <v>3</v>
      </c>
      <c r="D30" s="309"/>
      <c r="E30" s="319" t="s">
        <v>21</v>
      </c>
      <c r="F30" s="319"/>
      <c r="G30" s="194"/>
      <c r="H30" s="69">
        <v>311441</v>
      </c>
      <c r="I30" s="69">
        <v>375232</v>
      </c>
      <c r="J30" s="69">
        <v>350034</v>
      </c>
      <c r="K30" s="69">
        <f t="shared" si="7"/>
        <v>1036707</v>
      </c>
      <c r="L30" s="69">
        <v>164888</v>
      </c>
      <c r="M30" s="69">
        <v>192655</v>
      </c>
      <c r="N30" s="69">
        <v>252216</v>
      </c>
      <c r="O30" s="69">
        <f t="shared" si="3"/>
        <v>609759</v>
      </c>
      <c r="P30" s="69">
        <v>66581</v>
      </c>
      <c r="Q30" s="69">
        <v>41365</v>
      </c>
      <c r="R30" s="69">
        <v>116438</v>
      </c>
      <c r="S30" s="71">
        <f t="shared" si="0"/>
        <v>224384</v>
      </c>
      <c r="T30" s="195"/>
      <c r="U30" s="196"/>
      <c r="V30" s="303" t="s">
        <v>515</v>
      </c>
      <c r="W30" s="303"/>
      <c r="X30" s="304" t="s">
        <v>21</v>
      </c>
      <c r="Y30" s="304"/>
      <c r="Z30" s="194"/>
      <c r="AA30" s="69">
        <v>11168</v>
      </c>
      <c r="AB30" s="69">
        <v>22774</v>
      </c>
      <c r="AC30" s="69">
        <v>25073</v>
      </c>
      <c r="AD30" s="69">
        <f t="shared" si="6"/>
        <v>59015</v>
      </c>
      <c r="AE30" s="69">
        <v>47838</v>
      </c>
      <c r="AF30" s="69">
        <v>23492</v>
      </c>
      <c r="AG30" s="69">
        <v>27707</v>
      </c>
      <c r="AH30" s="70">
        <v>71263</v>
      </c>
      <c r="AI30" s="70">
        <v>17234</v>
      </c>
      <c r="AJ30" s="69">
        <v>21232</v>
      </c>
      <c r="AK30" s="69">
        <v>23669</v>
      </c>
      <c r="AL30" s="69">
        <v>47792</v>
      </c>
      <c r="AM30" s="71">
        <v>33877</v>
      </c>
      <c r="AN30" s="195"/>
      <c r="AO30" s="196"/>
      <c r="AP30" s="303" t="s">
        <v>515</v>
      </c>
      <c r="AQ30" s="303"/>
      <c r="AR30" s="304" t="s">
        <v>21</v>
      </c>
      <c r="AS30" s="304"/>
      <c r="AT30" s="194"/>
      <c r="AU30" s="69">
        <v>20346</v>
      </c>
      <c r="AV30" s="69">
        <v>27879</v>
      </c>
      <c r="AW30" s="69">
        <v>23575</v>
      </c>
      <c r="AX30" s="69">
        <v>86679</v>
      </c>
      <c r="AY30" s="69">
        <v>31621</v>
      </c>
      <c r="AZ30" s="69">
        <v>144995</v>
      </c>
      <c r="BA30" s="69">
        <f t="shared" si="1"/>
        <v>649199</v>
      </c>
      <c r="BB30" s="69">
        <f t="shared" si="4"/>
        <v>2579064</v>
      </c>
      <c r="BC30" s="69">
        <v>61143</v>
      </c>
      <c r="BD30" s="69">
        <f t="shared" si="2"/>
        <v>61143</v>
      </c>
      <c r="BE30" s="71">
        <f t="shared" si="5"/>
        <v>2640207</v>
      </c>
    </row>
    <row r="31" spans="1:57" ht="16.5" customHeight="1">
      <c r="A31" s="66"/>
      <c r="B31" s="67"/>
      <c r="C31" s="309" t="s">
        <v>39</v>
      </c>
      <c r="D31" s="309"/>
      <c r="E31" s="319" t="s">
        <v>22</v>
      </c>
      <c r="F31" s="319"/>
      <c r="G31" s="194"/>
      <c r="H31" s="69">
        <v>0</v>
      </c>
      <c r="I31" s="69">
        <v>0</v>
      </c>
      <c r="J31" s="69">
        <v>0</v>
      </c>
      <c r="K31" s="69">
        <f t="shared" si="7"/>
        <v>0</v>
      </c>
      <c r="L31" s="69">
        <v>0</v>
      </c>
      <c r="M31" s="69">
        <v>0</v>
      </c>
      <c r="N31" s="69">
        <v>0</v>
      </c>
      <c r="O31" s="69">
        <f t="shared" si="3"/>
        <v>0</v>
      </c>
      <c r="P31" s="69">
        <v>0</v>
      </c>
      <c r="Q31" s="69">
        <v>0</v>
      </c>
      <c r="R31" s="69">
        <v>0</v>
      </c>
      <c r="S31" s="71">
        <f t="shared" si="0"/>
        <v>0</v>
      </c>
      <c r="T31" s="195"/>
      <c r="U31" s="196"/>
      <c r="V31" s="303" t="s">
        <v>512</v>
      </c>
      <c r="W31" s="303"/>
      <c r="X31" s="304" t="s">
        <v>22</v>
      </c>
      <c r="Y31" s="304"/>
      <c r="Z31" s="194"/>
      <c r="AA31" s="69">
        <v>0</v>
      </c>
      <c r="AB31" s="69">
        <v>0</v>
      </c>
      <c r="AC31" s="69">
        <v>0</v>
      </c>
      <c r="AD31" s="69">
        <f t="shared" si="6"/>
        <v>0</v>
      </c>
      <c r="AE31" s="69">
        <v>0</v>
      </c>
      <c r="AF31" s="69">
        <v>0</v>
      </c>
      <c r="AG31" s="69">
        <v>0</v>
      </c>
      <c r="AH31" s="70"/>
      <c r="AI31" s="70">
        <v>0</v>
      </c>
      <c r="AJ31" s="69">
        <v>0</v>
      </c>
      <c r="AK31" s="69">
        <v>0</v>
      </c>
      <c r="AL31" s="69">
        <v>0</v>
      </c>
      <c r="AM31" s="71">
        <v>0</v>
      </c>
      <c r="AN31" s="195"/>
      <c r="AO31" s="196"/>
      <c r="AP31" s="303" t="s">
        <v>512</v>
      </c>
      <c r="AQ31" s="303"/>
      <c r="AR31" s="304" t="s">
        <v>22</v>
      </c>
      <c r="AS31" s="304"/>
      <c r="AT31" s="194"/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f t="shared" si="1"/>
        <v>0</v>
      </c>
      <c r="BB31" s="69">
        <f t="shared" si="4"/>
        <v>0</v>
      </c>
      <c r="BC31" s="69">
        <v>0</v>
      </c>
      <c r="BD31" s="69">
        <f t="shared" si="2"/>
        <v>0</v>
      </c>
      <c r="BE31" s="71">
        <f t="shared" si="5"/>
        <v>0</v>
      </c>
    </row>
    <row r="32" spans="1:57" ht="16.5" customHeight="1">
      <c r="A32" s="66"/>
      <c r="B32" s="67"/>
      <c r="C32" s="309" t="s">
        <v>40</v>
      </c>
      <c r="D32" s="309"/>
      <c r="E32" s="319" t="s">
        <v>15</v>
      </c>
      <c r="F32" s="319"/>
      <c r="G32" s="194"/>
      <c r="H32" s="69">
        <v>0</v>
      </c>
      <c r="I32" s="69">
        <v>2247</v>
      </c>
      <c r="J32" s="69">
        <v>0</v>
      </c>
      <c r="K32" s="69">
        <f t="shared" si="7"/>
        <v>2247</v>
      </c>
      <c r="L32" s="69">
        <v>0</v>
      </c>
      <c r="M32" s="69">
        <v>0</v>
      </c>
      <c r="N32" s="69">
        <v>0</v>
      </c>
      <c r="O32" s="69">
        <f t="shared" si="3"/>
        <v>0</v>
      </c>
      <c r="P32" s="69">
        <v>0</v>
      </c>
      <c r="Q32" s="69">
        <v>0</v>
      </c>
      <c r="R32" s="69">
        <v>0</v>
      </c>
      <c r="S32" s="71">
        <f t="shared" si="0"/>
        <v>0</v>
      </c>
      <c r="T32" s="195"/>
      <c r="U32" s="196"/>
      <c r="V32" s="303" t="s">
        <v>40</v>
      </c>
      <c r="W32" s="303"/>
      <c r="X32" s="304" t="s">
        <v>15</v>
      </c>
      <c r="Y32" s="304"/>
      <c r="Z32" s="194"/>
      <c r="AA32" s="69">
        <v>0</v>
      </c>
      <c r="AB32" s="69">
        <v>0</v>
      </c>
      <c r="AC32" s="69"/>
      <c r="AD32" s="69">
        <f t="shared" si="6"/>
        <v>0</v>
      </c>
      <c r="AE32" s="69">
        <v>0</v>
      </c>
      <c r="AF32" s="69">
        <v>0</v>
      </c>
      <c r="AG32" s="69">
        <v>0</v>
      </c>
      <c r="AH32" s="70"/>
      <c r="AI32" s="70">
        <v>0</v>
      </c>
      <c r="AJ32" s="69">
        <v>0</v>
      </c>
      <c r="AK32" s="69">
        <v>0</v>
      </c>
      <c r="AL32" s="69">
        <v>0</v>
      </c>
      <c r="AM32" s="71">
        <v>0</v>
      </c>
      <c r="AN32" s="195"/>
      <c r="AO32" s="196"/>
      <c r="AP32" s="303" t="s">
        <v>40</v>
      </c>
      <c r="AQ32" s="303"/>
      <c r="AR32" s="304" t="s">
        <v>15</v>
      </c>
      <c r="AS32" s="304"/>
      <c r="AT32" s="194"/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f t="shared" si="1"/>
        <v>0</v>
      </c>
      <c r="BB32" s="69">
        <f t="shared" si="4"/>
        <v>2247</v>
      </c>
      <c r="BC32" s="69">
        <v>0</v>
      </c>
      <c r="BD32" s="69">
        <f t="shared" si="2"/>
        <v>0</v>
      </c>
      <c r="BE32" s="71">
        <f t="shared" si="5"/>
        <v>2247</v>
      </c>
    </row>
    <row r="33" spans="1:57" ht="16.5" customHeight="1">
      <c r="A33" s="66"/>
      <c r="B33" s="67"/>
      <c r="C33" s="309" t="s">
        <v>462</v>
      </c>
      <c r="D33" s="309"/>
      <c r="E33" s="319" t="s">
        <v>23</v>
      </c>
      <c r="F33" s="319"/>
      <c r="G33" s="194"/>
      <c r="H33" s="69">
        <v>0</v>
      </c>
      <c r="I33" s="69">
        <v>0</v>
      </c>
      <c r="J33" s="69">
        <v>8012</v>
      </c>
      <c r="K33" s="69">
        <f t="shared" si="7"/>
        <v>8012</v>
      </c>
      <c r="L33" s="69">
        <v>0</v>
      </c>
      <c r="M33" s="69">
        <v>0</v>
      </c>
      <c r="N33" s="69">
        <v>1244</v>
      </c>
      <c r="O33" s="69">
        <f t="shared" si="3"/>
        <v>1244</v>
      </c>
      <c r="P33" s="69">
        <v>0</v>
      </c>
      <c r="Q33" s="69">
        <v>0</v>
      </c>
      <c r="R33" s="69">
        <v>0</v>
      </c>
      <c r="S33" s="71">
        <f t="shared" si="0"/>
        <v>0</v>
      </c>
      <c r="T33" s="195"/>
      <c r="U33" s="196"/>
      <c r="V33" s="303" t="s">
        <v>508</v>
      </c>
      <c r="W33" s="303"/>
      <c r="X33" s="304" t="s">
        <v>23</v>
      </c>
      <c r="Y33" s="304"/>
      <c r="Z33" s="194"/>
      <c r="AA33" s="69">
        <v>0</v>
      </c>
      <c r="AB33" s="69"/>
      <c r="AC33" s="69">
        <v>0</v>
      </c>
      <c r="AD33" s="69">
        <f t="shared" si="6"/>
        <v>0</v>
      </c>
      <c r="AE33" s="69">
        <v>0</v>
      </c>
      <c r="AF33" s="69">
        <v>0</v>
      </c>
      <c r="AG33" s="69">
        <v>0</v>
      </c>
      <c r="AH33" s="70"/>
      <c r="AI33" s="70">
        <v>0</v>
      </c>
      <c r="AJ33" s="69">
        <v>0</v>
      </c>
      <c r="AK33" s="69">
        <v>0</v>
      </c>
      <c r="AL33" s="69">
        <v>0</v>
      </c>
      <c r="AM33" s="71">
        <v>0</v>
      </c>
      <c r="AN33" s="195"/>
      <c r="AO33" s="196"/>
      <c r="AP33" s="303" t="s">
        <v>508</v>
      </c>
      <c r="AQ33" s="303"/>
      <c r="AR33" s="304" t="s">
        <v>23</v>
      </c>
      <c r="AS33" s="304"/>
      <c r="AT33" s="194"/>
      <c r="AU33" s="69">
        <v>0</v>
      </c>
      <c r="AV33" s="69">
        <v>0</v>
      </c>
      <c r="AW33" s="69">
        <v>1481</v>
      </c>
      <c r="AX33" s="69">
        <v>0</v>
      </c>
      <c r="AY33" s="69">
        <v>0</v>
      </c>
      <c r="AZ33" s="69">
        <v>0</v>
      </c>
      <c r="BA33" s="69">
        <f t="shared" si="1"/>
        <v>1481</v>
      </c>
      <c r="BB33" s="69">
        <f t="shared" si="4"/>
        <v>10737</v>
      </c>
      <c r="BC33" s="69">
        <v>0</v>
      </c>
      <c r="BD33" s="69">
        <f t="shared" si="2"/>
        <v>0</v>
      </c>
      <c r="BE33" s="71">
        <f t="shared" si="5"/>
        <v>10737</v>
      </c>
    </row>
    <row r="34" spans="1:57" ht="16.5" customHeight="1">
      <c r="A34" s="66"/>
      <c r="B34" s="67"/>
      <c r="C34" s="309" t="s">
        <v>527</v>
      </c>
      <c r="D34" s="309"/>
      <c r="E34" s="319" t="s">
        <v>24</v>
      </c>
      <c r="F34" s="319"/>
      <c r="G34" s="194"/>
      <c r="H34" s="69">
        <v>2449</v>
      </c>
      <c r="I34" s="69">
        <v>3</v>
      </c>
      <c r="J34" s="69">
        <v>5645</v>
      </c>
      <c r="K34" s="69">
        <f t="shared" si="7"/>
        <v>8097</v>
      </c>
      <c r="L34" s="69">
        <v>290</v>
      </c>
      <c r="M34" s="69">
        <v>727</v>
      </c>
      <c r="N34" s="69">
        <v>3966</v>
      </c>
      <c r="O34" s="69">
        <f t="shared" si="3"/>
        <v>4983</v>
      </c>
      <c r="P34" s="69">
        <v>1051</v>
      </c>
      <c r="Q34" s="69">
        <v>263</v>
      </c>
      <c r="R34" s="69">
        <v>1185</v>
      </c>
      <c r="S34" s="71">
        <f t="shared" si="0"/>
        <v>2499</v>
      </c>
      <c r="T34" s="195"/>
      <c r="U34" s="196"/>
      <c r="V34" s="303" t="s">
        <v>527</v>
      </c>
      <c r="W34" s="303"/>
      <c r="X34" s="304" t="s">
        <v>24</v>
      </c>
      <c r="Y34" s="304"/>
      <c r="Z34" s="194"/>
      <c r="AA34" s="69">
        <v>0</v>
      </c>
      <c r="AB34" s="69">
        <v>0</v>
      </c>
      <c r="AC34" s="69">
        <v>6163</v>
      </c>
      <c r="AD34" s="69">
        <f t="shared" si="6"/>
        <v>6163</v>
      </c>
      <c r="AE34" s="69">
        <v>1265</v>
      </c>
      <c r="AF34" s="69">
        <v>0</v>
      </c>
      <c r="AG34" s="69">
        <v>0</v>
      </c>
      <c r="AH34" s="70"/>
      <c r="AI34" s="70">
        <v>0</v>
      </c>
      <c r="AJ34" s="69"/>
      <c r="AK34" s="69"/>
      <c r="AL34" s="69">
        <v>0</v>
      </c>
      <c r="AM34" s="71">
        <v>1278</v>
      </c>
      <c r="AN34" s="195"/>
      <c r="AO34" s="196"/>
      <c r="AP34" s="303" t="s">
        <v>527</v>
      </c>
      <c r="AQ34" s="303"/>
      <c r="AR34" s="304" t="s">
        <v>24</v>
      </c>
      <c r="AS34" s="304"/>
      <c r="AT34" s="194"/>
      <c r="AU34" s="69">
        <v>13</v>
      </c>
      <c r="AV34" s="69">
        <v>0</v>
      </c>
      <c r="AW34" s="69">
        <v>178</v>
      </c>
      <c r="AX34" s="69"/>
      <c r="AY34" s="69">
        <v>0</v>
      </c>
      <c r="AZ34" s="69">
        <v>257</v>
      </c>
      <c r="BA34" s="69">
        <f t="shared" si="1"/>
        <v>2991</v>
      </c>
      <c r="BB34" s="69">
        <f t="shared" si="4"/>
        <v>24733</v>
      </c>
      <c r="BC34" s="69">
        <v>357</v>
      </c>
      <c r="BD34" s="69">
        <f t="shared" si="2"/>
        <v>357</v>
      </c>
      <c r="BE34" s="71">
        <f t="shared" si="5"/>
        <v>25090</v>
      </c>
    </row>
    <row r="35" spans="1:57" ht="16.5" customHeight="1">
      <c r="A35" s="72"/>
      <c r="B35" s="73"/>
      <c r="C35" s="74" t="s">
        <v>41</v>
      </c>
      <c r="D35" s="320" t="s">
        <v>25</v>
      </c>
      <c r="E35" s="320"/>
      <c r="F35" s="320"/>
      <c r="G35" s="198"/>
      <c r="H35" s="75">
        <v>26751</v>
      </c>
      <c r="I35" s="75">
        <v>24938</v>
      </c>
      <c r="J35" s="75">
        <v>400</v>
      </c>
      <c r="K35" s="69">
        <f t="shared" si="7"/>
        <v>52089</v>
      </c>
      <c r="L35" s="75">
        <v>5325</v>
      </c>
      <c r="M35" s="75">
        <v>23255</v>
      </c>
      <c r="N35" s="75">
        <v>35560</v>
      </c>
      <c r="O35" s="75">
        <f t="shared" si="3"/>
        <v>64140</v>
      </c>
      <c r="P35" s="75">
        <v>66007</v>
      </c>
      <c r="Q35" s="75">
        <v>2743</v>
      </c>
      <c r="R35" s="75">
        <v>0</v>
      </c>
      <c r="S35" s="77">
        <f t="shared" si="0"/>
        <v>68750</v>
      </c>
      <c r="T35" s="199"/>
      <c r="U35" s="200"/>
      <c r="V35" s="198" t="s">
        <v>467</v>
      </c>
      <c r="W35" s="324" t="s">
        <v>25</v>
      </c>
      <c r="X35" s="324"/>
      <c r="Y35" s="324"/>
      <c r="Z35" s="198"/>
      <c r="AA35" s="75">
        <v>1980</v>
      </c>
      <c r="AB35" s="75">
        <v>794</v>
      </c>
      <c r="AC35" s="75">
        <v>825</v>
      </c>
      <c r="AD35" s="75">
        <f t="shared" si="6"/>
        <v>3599</v>
      </c>
      <c r="AE35" s="75"/>
      <c r="AF35" s="75"/>
      <c r="AG35" s="75">
        <v>152</v>
      </c>
      <c r="AH35" s="76">
        <v>66</v>
      </c>
      <c r="AI35" s="76">
        <v>47</v>
      </c>
      <c r="AJ35" s="75">
        <v>166</v>
      </c>
      <c r="AK35" s="75">
        <v>14</v>
      </c>
      <c r="AL35" s="75">
        <v>83</v>
      </c>
      <c r="AM35" s="77">
        <v>4241</v>
      </c>
      <c r="AN35" s="199"/>
      <c r="AO35" s="200"/>
      <c r="AP35" s="198" t="s">
        <v>467</v>
      </c>
      <c r="AQ35" s="324" t="s">
        <v>25</v>
      </c>
      <c r="AR35" s="324"/>
      <c r="AS35" s="324"/>
      <c r="AT35" s="198"/>
      <c r="AU35" s="75">
        <v>52</v>
      </c>
      <c r="AV35" s="75">
        <v>212</v>
      </c>
      <c r="AW35" s="75">
        <v>0</v>
      </c>
      <c r="AX35" s="75">
        <v>0</v>
      </c>
      <c r="AY35" s="75">
        <v>219</v>
      </c>
      <c r="AZ35" s="75">
        <v>176</v>
      </c>
      <c r="BA35" s="70">
        <f t="shared" si="1"/>
        <v>5428</v>
      </c>
      <c r="BB35" s="75">
        <f t="shared" si="4"/>
        <v>194006</v>
      </c>
      <c r="BC35" s="75">
        <v>0</v>
      </c>
      <c r="BD35" s="75">
        <f t="shared" si="2"/>
        <v>0</v>
      </c>
      <c r="BE35" s="77">
        <f t="shared" si="5"/>
        <v>194006</v>
      </c>
    </row>
    <row r="36" spans="1:57" ht="16.5" customHeight="1">
      <c r="A36" s="60"/>
      <c r="B36" s="61" t="s">
        <v>593</v>
      </c>
      <c r="C36" s="289" t="s">
        <v>26</v>
      </c>
      <c r="D36" s="289"/>
      <c r="E36" s="289"/>
      <c r="F36" s="289"/>
      <c r="G36" s="191"/>
      <c r="H36" s="63">
        <v>583315</v>
      </c>
      <c r="I36" s="63">
        <v>346517</v>
      </c>
      <c r="J36" s="63">
        <v>780783</v>
      </c>
      <c r="K36" s="63">
        <f>K37-K38</f>
        <v>1710615</v>
      </c>
      <c r="L36" s="63">
        <v>262566</v>
      </c>
      <c r="M36" s="63">
        <v>131842</v>
      </c>
      <c r="N36" s="63">
        <v>69589</v>
      </c>
      <c r="O36" s="63">
        <f>O37-O38</f>
        <v>463997</v>
      </c>
      <c r="P36" s="63">
        <v>121555</v>
      </c>
      <c r="Q36" s="63">
        <v>57108</v>
      </c>
      <c r="R36" s="63">
        <v>60312</v>
      </c>
      <c r="S36" s="65">
        <f>S37-S38</f>
        <v>238975</v>
      </c>
      <c r="T36" s="192"/>
      <c r="U36" s="193" t="s">
        <v>594</v>
      </c>
      <c r="V36" s="289" t="s">
        <v>26</v>
      </c>
      <c r="W36" s="289"/>
      <c r="X36" s="289"/>
      <c r="Y36" s="289"/>
      <c r="Z36" s="191"/>
      <c r="AA36" s="63">
        <v>80075</v>
      </c>
      <c r="AB36" s="63">
        <v>24883</v>
      </c>
      <c r="AC36" s="63">
        <v>61383</v>
      </c>
      <c r="AD36" s="63">
        <f>AD37-AD38</f>
        <v>166341</v>
      </c>
      <c r="AE36" s="63">
        <v>56715</v>
      </c>
      <c r="AF36" s="63">
        <v>1628</v>
      </c>
      <c r="AG36" s="63">
        <v>17794</v>
      </c>
      <c r="AH36" s="64">
        <v>-7129</v>
      </c>
      <c r="AI36" s="64">
        <v>2926</v>
      </c>
      <c r="AJ36" s="63">
        <v>42884</v>
      </c>
      <c r="AK36" s="63">
        <v>-46570</v>
      </c>
      <c r="AL36" s="63">
        <v>42271</v>
      </c>
      <c r="AM36" s="65">
        <v>23244</v>
      </c>
      <c r="AN36" s="192"/>
      <c r="AO36" s="193" t="s">
        <v>594</v>
      </c>
      <c r="AP36" s="289" t="s">
        <v>26</v>
      </c>
      <c r="AQ36" s="289"/>
      <c r="AR36" s="289"/>
      <c r="AS36" s="289"/>
      <c r="AT36" s="191"/>
      <c r="AU36" s="63">
        <v>-2843</v>
      </c>
      <c r="AV36" s="63">
        <v>41353</v>
      </c>
      <c r="AW36" s="63">
        <v>12978</v>
      </c>
      <c r="AX36" s="63">
        <v>5810</v>
      </c>
      <c r="AY36" s="63">
        <v>-4969</v>
      </c>
      <c r="AZ36" s="63">
        <v>98669</v>
      </c>
      <c r="BA36" s="64">
        <f>BA37-BA38</f>
        <v>284761</v>
      </c>
      <c r="BB36" s="63">
        <f>BB37-BB38</f>
        <v>2864689</v>
      </c>
      <c r="BC36" s="63">
        <v>498433</v>
      </c>
      <c r="BD36" s="63">
        <f>BD37-BD38</f>
        <v>498433</v>
      </c>
      <c r="BE36" s="65">
        <f t="shared" si="5"/>
        <v>3363122</v>
      </c>
    </row>
    <row r="37" spans="1:57" ht="16.5" customHeight="1">
      <c r="A37" s="66"/>
      <c r="B37" s="67"/>
      <c r="C37" s="68" t="s">
        <v>595</v>
      </c>
      <c r="D37" s="319" t="s">
        <v>27</v>
      </c>
      <c r="E37" s="319"/>
      <c r="F37" s="319"/>
      <c r="G37" s="194"/>
      <c r="H37" s="69">
        <v>583315</v>
      </c>
      <c r="I37" s="69">
        <v>346517</v>
      </c>
      <c r="J37" s="69">
        <v>780783</v>
      </c>
      <c r="K37" s="69">
        <f>SUM(H37:J37)</f>
        <v>1710615</v>
      </c>
      <c r="L37" s="69">
        <v>262566</v>
      </c>
      <c r="M37" s="69">
        <v>131842</v>
      </c>
      <c r="N37" s="69">
        <v>69589</v>
      </c>
      <c r="O37" s="69">
        <f>SUM(L37:N37)</f>
        <v>463997</v>
      </c>
      <c r="P37" s="69">
        <v>121555</v>
      </c>
      <c r="Q37" s="69">
        <v>57108</v>
      </c>
      <c r="R37" s="69">
        <v>60312</v>
      </c>
      <c r="S37" s="71">
        <f>SUM(P37:R37)</f>
        <v>238975</v>
      </c>
      <c r="T37" s="195"/>
      <c r="U37" s="196"/>
      <c r="V37" s="194" t="s">
        <v>595</v>
      </c>
      <c r="W37" s="304" t="s">
        <v>27</v>
      </c>
      <c r="X37" s="304"/>
      <c r="Y37" s="304"/>
      <c r="Z37" s="194"/>
      <c r="AA37" s="69">
        <v>80075</v>
      </c>
      <c r="AB37" s="69">
        <v>24883</v>
      </c>
      <c r="AC37" s="69">
        <v>61383</v>
      </c>
      <c r="AD37" s="69">
        <f t="shared" si="6"/>
        <v>166341</v>
      </c>
      <c r="AE37" s="69">
        <v>56715</v>
      </c>
      <c r="AF37" s="69">
        <v>1628</v>
      </c>
      <c r="AG37" s="69">
        <v>17794</v>
      </c>
      <c r="AH37" s="70"/>
      <c r="AI37" s="70">
        <v>2926</v>
      </c>
      <c r="AJ37" s="69">
        <v>42884</v>
      </c>
      <c r="AK37" s="69"/>
      <c r="AL37" s="69">
        <v>42271</v>
      </c>
      <c r="AM37" s="71">
        <v>23244</v>
      </c>
      <c r="AN37" s="195"/>
      <c r="AO37" s="196"/>
      <c r="AP37" s="194" t="s">
        <v>595</v>
      </c>
      <c r="AQ37" s="304" t="s">
        <v>27</v>
      </c>
      <c r="AR37" s="304"/>
      <c r="AS37" s="304"/>
      <c r="AT37" s="194"/>
      <c r="AU37" s="69"/>
      <c r="AV37" s="69">
        <v>41353</v>
      </c>
      <c r="AW37" s="69">
        <v>12978</v>
      </c>
      <c r="AX37" s="69">
        <v>5810</v>
      </c>
      <c r="AY37" s="69"/>
      <c r="AZ37" s="69">
        <v>98669</v>
      </c>
      <c r="BA37" s="70">
        <f>SUM(AJ37:AZ37,AE37:AI37)</f>
        <v>346272</v>
      </c>
      <c r="BB37" s="69">
        <f>BA37+AD37+S37+O37+K37</f>
        <v>2926200</v>
      </c>
      <c r="BC37" s="69">
        <v>498433</v>
      </c>
      <c r="BD37" s="69">
        <f>SUM(BC37:BC37)</f>
        <v>498433</v>
      </c>
      <c r="BE37" s="71">
        <f t="shared" si="5"/>
        <v>3424633</v>
      </c>
    </row>
    <row r="38" spans="1:57" ht="16.5" customHeight="1">
      <c r="A38" s="72"/>
      <c r="B38" s="73"/>
      <c r="C38" s="74" t="s">
        <v>464</v>
      </c>
      <c r="D38" s="320" t="s">
        <v>28</v>
      </c>
      <c r="E38" s="320"/>
      <c r="F38" s="320"/>
      <c r="G38" s="198"/>
      <c r="H38" s="75">
        <v>0</v>
      </c>
      <c r="I38" s="75">
        <v>0</v>
      </c>
      <c r="J38" s="75">
        <v>0</v>
      </c>
      <c r="K38" s="75">
        <f>SUM(H38:J38)</f>
        <v>0</v>
      </c>
      <c r="L38" s="75">
        <v>0</v>
      </c>
      <c r="M38" s="75">
        <v>0</v>
      </c>
      <c r="N38" s="75">
        <v>0</v>
      </c>
      <c r="O38" s="75">
        <f>SUM(L38:N38)</f>
        <v>0</v>
      </c>
      <c r="P38" s="75">
        <v>0</v>
      </c>
      <c r="Q38" s="75">
        <v>0</v>
      </c>
      <c r="R38" s="75">
        <v>0</v>
      </c>
      <c r="S38" s="77">
        <f>SUM(P38:R38)</f>
        <v>0</v>
      </c>
      <c r="T38" s="199"/>
      <c r="U38" s="200"/>
      <c r="V38" s="198" t="s">
        <v>464</v>
      </c>
      <c r="W38" s="324" t="s">
        <v>28</v>
      </c>
      <c r="X38" s="324"/>
      <c r="Y38" s="324"/>
      <c r="Z38" s="198"/>
      <c r="AA38" s="75">
        <v>0</v>
      </c>
      <c r="AB38" s="75">
        <v>0</v>
      </c>
      <c r="AC38" s="75">
        <v>0</v>
      </c>
      <c r="AD38" s="75">
        <f t="shared" si="6"/>
        <v>0</v>
      </c>
      <c r="AE38" s="75">
        <v>0</v>
      </c>
      <c r="AF38" s="75">
        <v>0</v>
      </c>
      <c r="AG38" s="75">
        <v>0</v>
      </c>
      <c r="AH38" s="76">
        <v>7129</v>
      </c>
      <c r="AI38" s="76">
        <v>0</v>
      </c>
      <c r="AJ38" s="75">
        <v>0</v>
      </c>
      <c r="AK38" s="75">
        <v>46570</v>
      </c>
      <c r="AL38" s="75">
        <v>0</v>
      </c>
      <c r="AM38" s="77">
        <v>0</v>
      </c>
      <c r="AN38" s="199"/>
      <c r="AO38" s="200"/>
      <c r="AP38" s="198" t="s">
        <v>464</v>
      </c>
      <c r="AQ38" s="324" t="s">
        <v>28</v>
      </c>
      <c r="AR38" s="324"/>
      <c r="AS38" s="324"/>
      <c r="AT38" s="198"/>
      <c r="AU38" s="75">
        <v>2843</v>
      </c>
      <c r="AV38" s="75">
        <v>0</v>
      </c>
      <c r="AW38" s="75">
        <v>0</v>
      </c>
      <c r="AX38" s="75">
        <v>0</v>
      </c>
      <c r="AY38" s="75">
        <v>4969</v>
      </c>
      <c r="AZ38" s="75">
        <v>0</v>
      </c>
      <c r="BA38" s="76">
        <f>SUM(AJ38:AZ38,AE38:AI38)</f>
        <v>61511</v>
      </c>
      <c r="BB38" s="75">
        <f>BA38+AD38+S38+O38+K38</f>
        <v>61511</v>
      </c>
      <c r="BC38" s="75">
        <v>0</v>
      </c>
      <c r="BD38" s="75">
        <f>SUM(BC38:BC38)</f>
        <v>0</v>
      </c>
      <c r="BE38" s="77">
        <f t="shared" si="5"/>
        <v>61511</v>
      </c>
    </row>
    <row r="39" spans="1:57" ht="16.5" customHeight="1">
      <c r="A39" s="60"/>
      <c r="B39" s="61" t="s">
        <v>596</v>
      </c>
      <c r="C39" s="289" t="s">
        <v>29</v>
      </c>
      <c r="D39" s="289"/>
      <c r="E39" s="289"/>
      <c r="F39" s="289"/>
      <c r="G39" s="191"/>
      <c r="H39" s="63">
        <v>570396</v>
      </c>
      <c r="I39" s="63">
        <v>321807</v>
      </c>
      <c r="J39" s="63">
        <v>783364</v>
      </c>
      <c r="K39" s="63">
        <f>K40-K41</f>
        <v>1675567</v>
      </c>
      <c r="L39" s="63">
        <v>257279</v>
      </c>
      <c r="M39" s="63">
        <v>108601</v>
      </c>
      <c r="N39" s="63">
        <v>34029</v>
      </c>
      <c r="O39" s="63">
        <f>O40-O41</f>
        <v>399909</v>
      </c>
      <c r="P39" s="63">
        <v>55662</v>
      </c>
      <c r="Q39" s="63">
        <v>54365</v>
      </c>
      <c r="R39" s="63">
        <v>60312</v>
      </c>
      <c r="S39" s="65">
        <f>S40-S41</f>
        <v>170339</v>
      </c>
      <c r="T39" s="192"/>
      <c r="U39" s="193" t="s">
        <v>597</v>
      </c>
      <c r="V39" s="289" t="s">
        <v>29</v>
      </c>
      <c r="W39" s="289"/>
      <c r="X39" s="289"/>
      <c r="Y39" s="289"/>
      <c r="Z39" s="191"/>
      <c r="AA39" s="63">
        <v>78095</v>
      </c>
      <c r="AB39" s="63">
        <v>24089</v>
      </c>
      <c r="AC39" s="63">
        <v>60558</v>
      </c>
      <c r="AD39" s="63">
        <f>AD40-AD41</f>
        <v>162742</v>
      </c>
      <c r="AE39" s="63">
        <v>56715</v>
      </c>
      <c r="AF39" s="63">
        <v>1628</v>
      </c>
      <c r="AG39" s="63">
        <v>17642</v>
      </c>
      <c r="AH39" s="64">
        <v>-7195</v>
      </c>
      <c r="AI39" s="64">
        <v>2879</v>
      </c>
      <c r="AJ39" s="63">
        <v>42719</v>
      </c>
      <c r="AK39" s="63">
        <v>-46289</v>
      </c>
      <c r="AL39" s="63">
        <v>42188</v>
      </c>
      <c r="AM39" s="65">
        <v>19003</v>
      </c>
      <c r="AN39" s="192"/>
      <c r="AO39" s="193" t="s">
        <v>597</v>
      </c>
      <c r="AP39" s="289" t="s">
        <v>29</v>
      </c>
      <c r="AQ39" s="289"/>
      <c r="AR39" s="289"/>
      <c r="AS39" s="289"/>
      <c r="AT39" s="191"/>
      <c r="AU39" s="63">
        <v>-2895</v>
      </c>
      <c r="AV39" s="63">
        <v>41141</v>
      </c>
      <c r="AW39" s="63">
        <v>12978</v>
      </c>
      <c r="AX39" s="63">
        <v>5810</v>
      </c>
      <c r="AY39" s="63">
        <v>-5188</v>
      </c>
      <c r="AZ39" s="63">
        <v>98493</v>
      </c>
      <c r="BA39" s="64">
        <f>BA40-BA41</f>
        <v>279629</v>
      </c>
      <c r="BB39" s="63">
        <f>BB40-BB41</f>
        <v>2688186</v>
      </c>
      <c r="BC39" s="63">
        <v>498433</v>
      </c>
      <c r="BD39" s="63">
        <f>BD40-BD41</f>
        <v>498433</v>
      </c>
      <c r="BE39" s="65">
        <f t="shared" si="5"/>
        <v>3186619</v>
      </c>
    </row>
    <row r="40" spans="1:57" ht="16.5" customHeight="1">
      <c r="A40" s="66"/>
      <c r="B40" s="67"/>
      <c r="C40" s="68" t="s">
        <v>501</v>
      </c>
      <c r="D40" s="319" t="s">
        <v>30</v>
      </c>
      <c r="E40" s="319"/>
      <c r="F40" s="319"/>
      <c r="G40" s="194"/>
      <c r="H40" s="69">
        <v>570396</v>
      </c>
      <c r="I40" s="69">
        <v>321807</v>
      </c>
      <c r="J40" s="69">
        <v>783364</v>
      </c>
      <c r="K40" s="69">
        <f>SUM(H40:J40)</f>
        <v>1675567</v>
      </c>
      <c r="L40" s="69">
        <v>257279</v>
      </c>
      <c r="M40" s="69">
        <v>108601</v>
      </c>
      <c r="N40" s="69">
        <v>34029</v>
      </c>
      <c r="O40" s="69">
        <f>SUM(L40:N40)</f>
        <v>399909</v>
      </c>
      <c r="P40" s="69">
        <v>55662</v>
      </c>
      <c r="Q40" s="69">
        <v>54365</v>
      </c>
      <c r="R40" s="69">
        <v>60312</v>
      </c>
      <c r="S40" s="71">
        <f>SUM(P40:R40)</f>
        <v>170339</v>
      </c>
      <c r="T40" s="195"/>
      <c r="U40" s="196"/>
      <c r="V40" s="194" t="s">
        <v>501</v>
      </c>
      <c r="W40" s="304" t="s">
        <v>30</v>
      </c>
      <c r="X40" s="304"/>
      <c r="Y40" s="304"/>
      <c r="Z40" s="194"/>
      <c r="AA40" s="69">
        <v>78095</v>
      </c>
      <c r="AB40" s="69">
        <v>24089</v>
      </c>
      <c r="AC40" s="69">
        <v>60558</v>
      </c>
      <c r="AD40" s="69">
        <f t="shared" si="6"/>
        <v>162742</v>
      </c>
      <c r="AE40" s="69">
        <v>56715</v>
      </c>
      <c r="AF40" s="69">
        <v>1628</v>
      </c>
      <c r="AG40" s="69">
        <v>17642</v>
      </c>
      <c r="AH40" s="70"/>
      <c r="AI40" s="70">
        <v>2879</v>
      </c>
      <c r="AJ40" s="69">
        <v>42719</v>
      </c>
      <c r="AK40" s="69"/>
      <c r="AL40" s="69">
        <v>42188</v>
      </c>
      <c r="AM40" s="71">
        <v>19003</v>
      </c>
      <c r="AN40" s="195"/>
      <c r="AO40" s="196"/>
      <c r="AP40" s="194" t="s">
        <v>501</v>
      </c>
      <c r="AQ40" s="304" t="s">
        <v>30</v>
      </c>
      <c r="AR40" s="304"/>
      <c r="AS40" s="304"/>
      <c r="AT40" s="194"/>
      <c r="AU40" s="69"/>
      <c r="AV40" s="69">
        <v>41141</v>
      </c>
      <c r="AW40" s="69">
        <v>12978</v>
      </c>
      <c r="AX40" s="69">
        <v>5810</v>
      </c>
      <c r="AY40" s="69">
        <v>0</v>
      </c>
      <c r="AZ40" s="69">
        <v>98493</v>
      </c>
      <c r="BA40" s="70">
        <f>SUM(AJ40:AZ40,AE40:AI40)</f>
        <v>341196</v>
      </c>
      <c r="BB40" s="69">
        <f>BA40+AD40+S40+O40+K40</f>
        <v>2749753</v>
      </c>
      <c r="BC40" s="69">
        <v>498433</v>
      </c>
      <c r="BD40" s="69">
        <f>SUM(BC40:BC40)</f>
        <v>498433</v>
      </c>
      <c r="BE40" s="71">
        <f t="shared" si="5"/>
        <v>3248186</v>
      </c>
    </row>
    <row r="41" spans="1:57" ht="16.5" customHeight="1">
      <c r="A41" s="72"/>
      <c r="B41" s="73"/>
      <c r="C41" s="74" t="s">
        <v>598</v>
      </c>
      <c r="D41" s="320" t="s">
        <v>31</v>
      </c>
      <c r="E41" s="320"/>
      <c r="F41" s="320"/>
      <c r="G41" s="198"/>
      <c r="H41" s="75">
        <v>0</v>
      </c>
      <c r="I41" s="75">
        <v>0</v>
      </c>
      <c r="J41" s="75">
        <v>0</v>
      </c>
      <c r="K41" s="75">
        <f>SUM(H41:J41)</f>
        <v>0</v>
      </c>
      <c r="L41" s="75">
        <v>0</v>
      </c>
      <c r="M41" s="75">
        <v>0</v>
      </c>
      <c r="N41" s="75">
        <v>0</v>
      </c>
      <c r="O41" s="75">
        <f>SUM(L41:N41)</f>
        <v>0</v>
      </c>
      <c r="P41" s="75">
        <v>0</v>
      </c>
      <c r="Q41" s="75">
        <v>0</v>
      </c>
      <c r="R41" s="75">
        <v>0</v>
      </c>
      <c r="S41" s="77">
        <f>SUM(P41:R41)</f>
        <v>0</v>
      </c>
      <c r="T41" s="199"/>
      <c r="U41" s="200"/>
      <c r="V41" s="198" t="s">
        <v>598</v>
      </c>
      <c r="W41" s="324" t="s">
        <v>31</v>
      </c>
      <c r="X41" s="324"/>
      <c r="Y41" s="324"/>
      <c r="Z41" s="198"/>
      <c r="AA41" s="75">
        <v>0</v>
      </c>
      <c r="AB41" s="75">
        <v>0</v>
      </c>
      <c r="AC41" s="75">
        <v>0</v>
      </c>
      <c r="AD41" s="75">
        <f t="shared" si="6"/>
        <v>0</v>
      </c>
      <c r="AE41" s="75">
        <v>0</v>
      </c>
      <c r="AF41" s="75"/>
      <c r="AG41" s="75">
        <v>0</v>
      </c>
      <c r="AH41" s="76">
        <v>7195</v>
      </c>
      <c r="AI41" s="76">
        <v>0</v>
      </c>
      <c r="AJ41" s="75">
        <v>0</v>
      </c>
      <c r="AK41" s="75">
        <v>46289</v>
      </c>
      <c r="AL41" s="75">
        <v>0</v>
      </c>
      <c r="AM41" s="77">
        <v>0</v>
      </c>
      <c r="AN41" s="199"/>
      <c r="AO41" s="200"/>
      <c r="AP41" s="198" t="s">
        <v>598</v>
      </c>
      <c r="AQ41" s="324" t="s">
        <v>31</v>
      </c>
      <c r="AR41" s="324"/>
      <c r="AS41" s="324"/>
      <c r="AT41" s="198"/>
      <c r="AU41" s="75">
        <v>2895</v>
      </c>
      <c r="AV41" s="75">
        <v>0</v>
      </c>
      <c r="AW41" s="75">
        <v>0</v>
      </c>
      <c r="AX41" s="75">
        <v>0</v>
      </c>
      <c r="AY41" s="75">
        <v>5188</v>
      </c>
      <c r="AZ41" s="75">
        <v>0</v>
      </c>
      <c r="BA41" s="76">
        <f>SUM(AJ41:AZ41,AE41:AI41)</f>
        <v>61567</v>
      </c>
      <c r="BB41" s="75">
        <f>BA41+AD41+S41+O41+K41</f>
        <v>61567</v>
      </c>
      <c r="BC41" s="75">
        <v>0</v>
      </c>
      <c r="BD41" s="75">
        <f>SUM(BC41:BC41)</f>
        <v>0</v>
      </c>
      <c r="BE41" s="77">
        <f t="shared" si="5"/>
        <v>61567</v>
      </c>
    </row>
    <row r="42" spans="1:57" ht="16.5" customHeight="1">
      <c r="A42" s="78"/>
      <c r="B42" s="323" t="s">
        <v>32</v>
      </c>
      <c r="C42" s="323"/>
      <c r="D42" s="323"/>
      <c r="E42" s="323"/>
      <c r="F42" s="323"/>
      <c r="G42" s="202"/>
      <c r="H42" s="79">
        <v>0</v>
      </c>
      <c r="I42" s="79">
        <v>0</v>
      </c>
      <c r="J42" s="79">
        <v>0</v>
      </c>
      <c r="K42" s="79">
        <f>SUM(H42:J42)</f>
        <v>0</v>
      </c>
      <c r="L42" s="79">
        <v>0</v>
      </c>
      <c r="M42" s="79">
        <v>0</v>
      </c>
      <c r="N42" s="79">
        <v>0</v>
      </c>
      <c r="O42" s="79">
        <f>SUM(L42:N42)</f>
        <v>0</v>
      </c>
      <c r="P42" s="79">
        <v>0</v>
      </c>
      <c r="Q42" s="79">
        <v>0</v>
      </c>
      <c r="R42" s="79">
        <v>0</v>
      </c>
      <c r="S42" s="81">
        <f>SUM(P42:R42)</f>
        <v>0</v>
      </c>
      <c r="T42" s="203"/>
      <c r="U42" s="292" t="s">
        <v>32</v>
      </c>
      <c r="V42" s="292"/>
      <c r="W42" s="292"/>
      <c r="X42" s="292"/>
      <c r="Y42" s="292"/>
      <c r="Z42" s="202"/>
      <c r="AA42" s="79">
        <v>0</v>
      </c>
      <c r="AB42" s="79">
        <v>0</v>
      </c>
      <c r="AC42" s="79">
        <v>0</v>
      </c>
      <c r="AD42" s="79">
        <f t="shared" si="6"/>
        <v>0</v>
      </c>
      <c r="AE42" s="79">
        <v>0</v>
      </c>
      <c r="AF42" s="79">
        <v>0</v>
      </c>
      <c r="AG42" s="79">
        <v>0</v>
      </c>
      <c r="AH42" s="80">
        <v>151682</v>
      </c>
      <c r="AI42" s="80">
        <v>0</v>
      </c>
      <c r="AJ42" s="79">
        <v>0</v>
      </c>
      <c r="AK42" s="79">
        <v>0</v>
      </c>
      <c r="AL42" s="79">
        <v>125820</v>
      </c>
      <c r="AM42" s="81">
        <v>0</v>
      </c>
      <c r="AN42" s="203"/>
      <c r="AO42" s="292" t="s">
        <v>32</v>
      </c>
      <c r="AP42" s="292"/>
      <c r="AQ42" s="292"/>
      <c r="AR42" s="292"/>
      <c r="AS42" s="292"/>
      <c r="AT42" s="202"/>
      <c r="AU42" s="79">
        <v>40036</v>
      </c>
      <c r="AV42" s="79">
        <v>0</v>
      </c>
      <c r="AW42" s="79">
        <v>0</v>
      </c>
      <c r="AX42" s="79">
        <v>0</v>
      </c>
      <c r="AY42" s="79">
        <v>0</v>
      </c>
      <c r="AZ42" s="79"/>
      <c r="BA42" s="80">
        <f>SUM(AJ42:AZ42,AE42:AI42)</f>
        <v>317538</v>
      </c>
      <c r="BB42" s="79">
        <f>BA42+AD42+S42+O42+K42</f>
        <v>317538</v>
      </c>
      <c r="BC42" s="79">
        <v>0</v>
      </c>
      <c r="BD42" s="79">
        <f>SUM(BC42:BC42)</f>
        <v>0</v>
      </c>
      <c r="BE42" s="81">
        <f t="shared" si="5"/>
        <v>317538</v>
      </c>
    </row>
    <row r="43" spans="1:57" s="83" customFormat="1" ht="16.5" customHeight="1">
      <c r="A43" s="82"/>
      <c r="B43" s="321" t="s">
        <v>33</v>
      </c>
      <c r="C43" s="321"/>
      <c r="D43" s="321"/>
      <c r="E43" s="321"/>
      <c r="F43" s="321"/>
      <c r="G43" s="204"/>
      <c r="H43" s="79">
        <v>0</v>
      </c>
      <c r="I43" s="79">
        <v>0</v>
      </c>
      <c r="J43" s="79">
        <v>0</v>
      </c>
      <c r="K43" s="79">
        <f>SUM(H43:J43)</f>
        <v>0</v>
      </c>
      <c r="L43" s="79">
        <v>0</v>
      </c>
      <c r="M43" s="79">
        <v>0</v>
      </c>
      <c r="N43" s="79">
        <v>0</v>
      </c>
      <c r="O43" s="79">
        <f>SUM(L43:N43)</f>
        <v>0</v>
      </c>
      <c r="P43" s="79">
        <v>0</v>
      </c>
      <c r="Q43" s="79">
        <v>0</v>
      </c>
      <c r="R43" s="79">
        <v>0</v>
      </c>
      <c r="S43" s="81">
        <f>SUM(P43:R43)</f>
        <v>0</v>
      </c>
      <c r="T43" s="205"/>
      <c r="U43" s="325" t="s">
        <v>33</v>
      </c>
      <c r="V43" s="325"/>
      <c r="W43" s="325"/>
      <c r="X43" s="325"/>
      <c r="Y43" s="325"/>
      <c r="Z43" s="204"/>
      <c r="AA43" s="79">
        <v>0</v>
      </c>
      <c r="AB43" s="79">
        <v>0</v>
      </c>
      <c r="AC43" s="79">
        <v>0</v>
      </c>
      <c r="AD43" s="79">
        <f t="shared" si="6"/>
        <v>0</v>
      </c>
      <c r="AE43" s="79">
        <v>0</v>
      </c>
      <c r="AF43" s="79">
        <v>0</v>
      </c>
      <c r="AG43" s="79">
        <v>0</v>
      </c>
      <c r="AH43" s="80"/>
      <c r="AI43" s="80">
        <v>0</v>
      </c>
      <c r="AJ43" s="79">
        <v>0</v>
      </c>
      <c r="AK43" s="79">
        <v>0</v>
      </c>
      <c r="AL43" s="79">
        <v>0</v>
      </c>
      <c r="AM43" s="81">
        <v>0</v>
      </c>
      <c r="AN43" s="205"/>
      <c r="AO43" s="325" t="s">
        <v>33</v>
      </c>
      <c r="AP43" s="325"/>
      <c r="AQ43" s="325"/>
      <c r="AR43" s="325"/>
      <c r="AS43" s="325"/>
      <c r="AT43" s="204"/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/>
      <c r="BA43" s="80">
        <f>SUM(AJ43:AZ43,AE43:AI43)</f>
        <v>0</v>
      </c>
      <c r="BB43" s="79">
        <f>BA43+AD43+S43+O43+K43</f>
        <v>0</v>
      </c>
      <c r="BC43" s="79">
        <v>0</v>
      </c>
      <c r="BD43" s="79">
        <f>SUM(BC43:BC43)</f>
        <v>0</v>
      </c>
      <c r="BE43" s="81">
        <f t="shared" si="5"/>
        <v>0</v>
      </c>
    </row>
    <row r="44" spans="1:57" s="83" customFormat="1" ht="16.5" customHeight="1">
      <c r="A44" s="82"/>
      <c r="B44" s="321" t="s">
        <v>34</v>
      </c>
      <c r="C44" s="321"/>
      <c r="D44" s="321"/>
      <c r="E44" s="321"/>
      <c r="F44" s="321"/>
      <c r="G44" s="204"/>
      <c r="H44" s="84">
        <v>0</v>
      </c>
      <c r="I44" s="84">
        <v>0</v>
      </c>
      <c r="J44" s="84">
        <v>0</v>
      </c>
      <c r="K44" s="84">
        <f>ROUND(K43/(K5-K7)*100,1)</f>
        <v>0</v>
      </c>
      <c r="L44" s="84">
        <v>0</v>
      </c>
      <c r="M44" s="84">
        <v>0</v>
      </c>
      <c r="N44" s="84">
        <v>0</v>
      </c>
      <c r="O44" s="84">
        <f>ROUND(O43/(O5-O7)*100,1)</f>
        <v>0</v>
      </c>
      <c r="P44" s="84">
        <v>0</v>
      </c>
      <c r="Q44" s="84">
        <v>0</v>
      </c>
      <c r="R44" s="84">
        <v>0</v>
      </c>
      <c r="S44" s="86">
        <f>ROUND(S43/(S5-S7)*100,1)</f>
        <v>0</v>
      </c>
      <c r="T44" s="205"/>
      <c r="U44" s="325" t="s">
        <v>34</v>
      </c>
      <c r="V44" s="325"/>
      <c r="W44" s="325"/>
      <c r="X44" s="325"/>
      <c r="Y44" s="325"/>
      <c r="Z44" s="204"/>
      <c r="AA44" s="84">
        <v>0</v>
      </c>
      <c r="AB44" s="84">
        <v>0</v>
      </c>
      <c r="AC44" s="84">
        <v>0</v>
      </c>
      <c r="AD44" s="84">
        <f>ROUND(AD43/(AD5-AD7)*100,1)</f>
        <v>0</v>
      </c>
      <c r="AE44" s="84">
        <v>0</v>
      </c>
      <c r="AF44" s="84">
        <v>0</v>
      </c>
      <c r="AG44" s="84">
        <v>0</v>
      </c>
      <c r="AH44" s="85"/>
      <c r="AI44" s="85">
        <v>0</v>
      </c>
      <c r="AJ44" s="84">
        <v>0</v>
      </c>
      <c r="AK44" s="84">
        <v>0</v>
      </c>
      <c r="AL44" s="84">
        <v>0</v>
      </c>
      <c r="AM44" s="86">
        <v>0</v>
      </c>
      <c r="AN44" s="205"/>
      <c r="AO44" s="325" t="s">
        <v>34</v>
      </c>
      <c r="AP44" s="325"/>
      <c r="AQ44" s="325"/>
      <c r="AR44" s="325"/>
      <c r="AS44" s="325"/>
      <c r="AT44" s="204"/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/>
      <c r="BA44" s="85">
        <f>ROUND(BA43/(BA5-BA7)*100,1)</f>
        <v>0</v>
      </c>
      <c r="BB44" s="84">
        <f>ROUND(BB43/(BB5-BB7)*100,1)</f>
        <v>0</v>
      </c>
      <c r="BC44" s="84">
        <v>0</v>
      </c>
      <c r="BD44" s="84">
        <f>ROUND(BD43/(BD5-BD7)*100,1)</f>
        <v>0</v>
      </c>
      <c r="BE44" s="86">
        <f>ROUND(BE43/(BE5-BE7)*100,1)</f>
        <v>0</v>
      </c>
    </row>
    <row r="45" spans="1:57" ht="16.5" customHeight="1">
      <c r="A45" s="78"/>
      <c r="B45" s="323" t="s">
        <v>604</v>
      </c>
      <c r="C45" s="323"/>
      <c r="D45" s="323"/>
      <c r="E45" s="323"/>
      <c r="F45" s="323"/>
      <c r="G45" s="202"/>
      <c r="H45" s="79">
        <v>8187</v>
      </c>
      <c r="I45" s="79">
        <v>86199</v>
      </c>
      <c r="J45" s="79">
        <v>56348</v>
      </c>
      <c r="K45" s="79">
        <f>SUM(H45:J45)</f>
        <v>150734</v>
      </c>
      <c r="L45" s="79">
        <v>360</v>
      </c>
      <c r="M45" s="79">
        <v>32422</v>
      </c>
      <c r="N45" s="79">
        <v>129081</v>
      </c>
      <c r="O45" s="79">
        <f>SUM(L45:N45)</f>
        <v>161863</v>
      </c>
      <c r="P45" s="79"/>
      <c r="Q45" s="79">
        <v>0</v>
      </c>
      <c r="R45" s="79">
        <v>44812</v>
      </c>
      <c r="S45" s="81">
        <f>SUM(P45:R45)</f>
        <v>44812</v>
      </c>
      <c r="T45" s="203"/>
      <c r="U45" s="292" t="s">
        <v>35</v>
      </c>
      <c r="V45" s="292"/>
      <c r="W45" s="292"/>
      <c r="X45" s="292"/>
      <c r="Y45" s="292"/>
      <c r="Z45" s="202"/>
      <c r="AA45" s="79">
        <v>2408</v>
      </c>
      <c r="AB45" s="79">
        <v>229</v>
      </c>
      <c r="AC45" s="79">
        <v>160</v>
      </c>
      <c r="AD45" s="79">
        <f>SUM(AA45:AC45)</f>
        <v>2797</v>
      </c>
      <c r="AE45" s="79">
        <v>10000</v>
      </c>
      <c r="AF45" s="79">
        <v>13020</v>
      </c>
      <c r="AG45" s="79">
        <v>1069</v>
      </c>
      <c r="AH45" s="80">
        <v>163126</v>
      </c>
      <c r="AI45" s="80">
        <v>237</v>
      </c>
      <c r="AJ45" s="79">
        <v>5602</v>
      </c>
      <c r="AK45" s="79"/>
      <c r="AL45" s="79">
        <v>20399</v>
      </c>
      <c r="AM45" s="81">
        <v>0</v>
      </c>
      <c r="AN45" s="203"/>
      <c r="AO45" s="292" t="s">
        <v>35</v>
      </c>
      <c r="AP45" s="292"/>
      <c r="AQ45" s="292"/>
      <c r="AR45" s="292"/>
      <c r="AS45" s="292"/>
      <c r="AT45" s="202"/>
      <c r="AU45" s="79">
        <v>0</v>
      </c>
      <c r="AV45" s="79">
        <v>0</v>
      </c>
      <c r="AW45" s="79">
        <v>1420</v>
      </c>
      <c r="AX45" s="79">
        <v>158220</v>
      </c>
      <c r="AY45" s="79">
        <v>0</v>
      </c>
      <c r="AZ45" s="79">
        <v>197952</v>
      </c>
      <c r="BA45" s="80">
        <f>SUM(AJ45:AZ45,AE45:AI45)</f>
        <v>571045</v>
      </c>
      <c r="BB45" s="79">
        <f>BA45+AD45+S45+O45+K45</f>
        <v>931251</v>
      </c>
      <c r="BC45" s="79">
        <v>0</v>
      </c>
      <c r="BD45" s="79">
        <f>SUM(BC45:BC45)</f>
        <v>0</v>
      </c>
      <c r="BE45" s="81">
        <f>BB45+BD45</f>
        <v>931251</v>
      </c>
    </row>
    <row r="46" spans="1:57" s="83" customFormat="1" ht="16.5" customHeight="1">
      <c r="A46" s="82"/>
      <c r="B46" s="321" t="s">
        <v>36</v>
      </c>
      <c r="C46" s="321"/>
      <c r="D46" s="321"/>
      <c r="E46" s="321"/>
      <c r="F46" s="321"/>
      <c r="G46" s="204"/>
      <c r="H46" s="84">
        <v>110.5</v>
      </c>
      <c r="I46" s="84">
        <v>108.7</v>
      </c>
      <c r="J46" s="84">
        <v>111.1</v>
      </c>
      <c r="K46" s="84">
        <f>ROUND(K4/K19*100,1)</f>
        <v>110.4</v>
      </c>
      <c r="L46" s="84">
        <v>121.3</v>
      </c>
      <c r="M46" s="84">
        <v>108</v>
      </c>
      <c r="N46" s="84">
        <v>102.3</v>
      </c>
      <c r="O46" s="84">
        <f>ROUND(O4/O19*100,1)</f>
        <v>109.9</v>
      </c>
      <c r="P46" s="84">
        <v>108</v>
      </c>
      <c r="Q46" s="84">
        <v>109.7</v>
      </c>
      <c r="R46" s="84">
        <v>107.4</v>
      </c>
      <c r="S46" s="86">
        <f>ROUND(S4/S19*100,1)</f>
        <v>108.2</v>
      </c>
      <c r="T46" s="205"/>
      <c r="U46" s="325" t="s">
        <v>36</v>
      </c>
      <c r="V46" s="325"/>
      <c r="W46" s="325"/>
      <c r="X46" s="325"/>
      <c r="Y46" s="325"/>
      <c r="Z46" s="204"/>
      <c r="AA46" s="84">
        <v>118.2</v>
      </c>
      <c r="AB46" s="84">
        <v>107.4</v>
      </c>
      <c r="AC46" s="84">
        <v>127.9</v>
      </c>
      <c r="AD46" s="84">
        <f>ROUND(AD4/AD19*100,1)</f>
        <v>116.7</v>
      </c>
      <c r="AE46" s="84">
        <v>125.2</v>
      </c>
      <c r="AF46" s="84">
        <v>101.5</v>
      </c>
      <c r="AG46" s="84">
        <v>111</v>
      </c>
      <c r="AH46" s="85">
        <v>98.1</v>
      </c>
      <c r="AI46" s="85">
        <v>101.8</v>
      </c>
      <c r="AJ46" s="84">
        <v>117.1</v>
      </c>
      <c r="AK46" s="84">
        <v>85.7</v>
      </c>
      <c r="AL46" s="84">
        <v>115.2</v>
      </c>
      <c r="AM46" s="86">
        <v>108.3</v>
      </c>
      <c r="AN46" s="205"/>
      <c r="AO46" s="325" t="s">
        <v>36</v>
      </c>
      <c r="AP46" s="325"/>
      <c r="AQ46" s="325"/>
      <c r="AR46" s="325"/>
      <c r="AS46" s="325"/>
      <c r="AT46" s="204"/>
      <c r="AU46" s="84">
        <v>98.7</v>
      </c>
      <c r="AV46" s="84">
        <v>121.1</v>
      </c>
      <c r="AW46" s="84">
        <v>110.9</v>
      </c>
      <c r="AX46" s="84">
        <v>102</v>
      </c>
      <c r="AY46" s="84">
        <v>96.3</v>
      </c>
      <c r="AZ46" s="84">
        <v>124.4</v>
      </c>
      <c r="BA46" s="85">
        <f>ROUND(BA4/BA19*100,1)</f>
        <v>108</v>
      </c>
      <c r="BB46" s="84">
        <f>ROUND(BB4/BB19*100,1)</f>
        <v>110.1</v>
      </c>
      <c r="BC46" s="84">
        <v>132.8</v>
      </c>
      <c r="BD46" s="84">
        <f>ROUND(BD4/BD19*100,1)</f>
        <v>132.8</v>
      </c>
      <c r="BE46" s="86">
        <f>ROUND(BE4/BE19*100,1)</f>
        <v>111.3</v>
      </c>
    </row>
    <row r="47" spans="1:57" s="83" customFormat="1" ht="16.5" customHeight="1" thickBot="1">
      <c r="A47" s="87"/>
      <c r="B47" s="322" t="s">
        <v>37</v>
      </c>
      <c r="C47" s="322"/>
      <c r="D47" s="322"/>
      <c r="E47" s="322"/>
      <c r="F47" s="322"/>
      <c r="G47" s="206"/>
      <c r="H47" s="88">
        <v>110.8</v>
      </c>
      <c r="I47" s="88">
        <v>109.5</v>
      </c>
      <c r="J47" s="88">
        <v>111</v>
      </c>
      <c r="K47" s="88">
        <f>ROUND((K5+K11)/(K20+K29)*100,1)</f>
        <v>110.6</v>
      </c>
      <c r="L47" s="88">
        <v>121.8</v>
      </c>
      <c r="M47" s="88">
        <v>109.9</v>
      </c>
      <c r="N47" s="88">
        <v>104.9</v>
      </c>
      <c r="O47" s="88">
        <f>ROUND((O5+O11)/(O20+O29)*100,1)</f>
        <v>111.7</v>
      </c>
      <c r="P47" s="88">
        <v>117.7</v>
      </c>
      <c r="Q47" s="88">
        <v>110.2</v>
      </c>
      <c r="R47" s="88">
        <v>107.4</v>
      </c>
      <c r="S47" s="90">
        <f>ROUND((S5+S11)/(S20+S29)*100,1)</f>
        <v>112</v>
      </c>
      <c r="T47" s="207"/>
      <c r="U47" s="326" t="s">
        <v>37</v>
      </c>
      <c r="V47" s="326"/>
      <c r="W47" s="326"/>
      <c r="X47" s="326"/>
      <c r="Y47" s="326"/>
      <c r="Z47" s="206"/>
      <c r="AA47" s="88">
        <v>118.8</v>
      </c>
      <c r="AB47" s="88">
        <v>107.6</v>
      </c>
      <c r="AC47" s="88">
        <v>128.4</v>
      </c>
      <c r="AD47" s="88">
        <f>ROUND((AD5+AD11)/(AD20+AD29)*100,1)</f>
        <v>117.2</v>
      </c>
      <c r="AE47" s="88">
        <v>125.2</v>
      </c>
      <c r="AF47" s="88">
        <v>101.5</v>
      </c>
      <c r="AG47" s="88">
        <v>111.1</v>
      </c>
      <c r="AH47" s="89">
        <v>98.1</v>
      </c>
      <c r="AI47" s="89">
        <v>101.9</v>
      </c>
      <c r="AJ47" s="88">
        <v>117.2</v>
      </c>
      <c r="AK47" s="88">
        <v>85.7</v>
      </c>
      <c r="AL47" s="88">
        <v>115.2</v>
      </c>
      <c r="AM47" s="90">
        <v>110.4</v>
      </c>
      <c r="AN47" s="207"/>
      <c r="AO47" s="326" t="s">
        <v>37</v>
      </c>
      <c r="AP47" s="326"/>
      <c r="AQ47" s="326"/>
      <c r="AR47" s="326"/>
      <c r="AS47" s="326"/>
      <c r="AT47" s="206"/>
      <c r="AU47" s="88">
        <v>98.7</v>
      </c>
      <c r="AV47" s="88">
        <v>121.2</v>
      </c>
      <c r="AW47" s="88">
        <v>110.9</v>
      </c>
      <c r="AX47" s="88">
        <v>102</v>
      </c>
      <c r="AY47" s="88">
        <v>96.5</v>
      </c>
      <c r="AZ47" s="88">
        <v>124.5</v>
      </c>
      <c r="BA47" s="89">
        <f>ROUND((BA5+BA11)/(BA20+BA29)*100,1)</f>
        <v>108.2</v>
      </c>
      <c r="BB47" s="88">
        <f>ROUND((BB5+BB11)/(BB20+BB29)*100,1)</f>
        <v>110.8</v>
      </c>
      <c r="BC47" s="88">
        <v>132.8</v>
      </c>
      <c r="BD47" s="88">
        <f>ROUND((BD5+BD11)/(BD20+BD29)*100,1)</f>
        <v>132.8</v>
      </c>
      <c r="BE47" s="90">
        <f>ROUND((BE5+BE11)/(BE20+BE29)*100,1)</f>
        <v>112</v>
      </c>
    </row>
  </sheetData>
  <sheetProtection/>
  <mergeCells count="210">
    <mergeCell ref="BC2:BD2"/>
    <mergeCell ref="BE2:BE3"/>
    <mergeCell ref="BB2:BB3"/>
    <mergeCell ref="AU2:BA2"/>
    <mergeCell ref="AA2:AD2"/>
    <mergeCell ref="AE2:AM2"/>
    <mergeCell ref="AQ41:AS41"/>
    <mergeCell ref="AO42:AS42"/>
    <mergeCell ref="AQ40:AS40"/>
    <mergeCell ref="AP32:AQ32"/>
    <mergeCell ref="AR32:AS32"/>
    <mergeCell ref="AP33:AQ33"/>
    <mergeCell ref="AR33:AS33"/>
    <mergeCell ref="AP34:AQ34"/>
    <mergeCell ref="AR34:AS34"/>
    <mergeCell ref="AO47:AS47"/>
    <mergeCell ref="AO43:AS43"/>
    <mergeCell ref="AO44:AS44"/>
    <mergeCell ref="AO45:AS45"/>
    <mergeCell ref="AO46:AS46"/>
    <mergeCell ref="AQ35:AS35"/>
    <mergeCell ref="AP36:AS36"/>
    <mergeCell ref="AQ37:AS37"/>
    <mergeCell ref="AQ38:AS38"/>
    <mergeCell ref="AP39:AS39"/>
    <mergeCell ref="AP28:AQ28"/>
    <mergeCell ref="AR28:AS28"/>
    <mergeCell ref="AQ29:AS29"/>
    <mergeCell ref="AP30:AQ30"/>
    <mergeCell ref="AR30:AS30"/>
    <mergeCell ref="AP31:AQ31"/>
    <mergeCell ref="AR31:AS31"/>
    <mergeCell ref="AP25:AQ25"/>
    <mergeCell ref="AR25:AS25"/>
    <mergeCell ref="AP26:AQ26"/>
    <mergeCell ref="AR26:AS26"/>
    <mergeCell ref="AP27:AQ27"/>
    <mergeCell ref="AR27:AS27"/>
    <mergeCell ref="AP22:AQ22"/>
    <mergeCell ref="AR22:AS22"/>
    <mergeCell ref="AP23:AQ23"/>
    <mergeCell ref="AR23:AS23"/>
    <mergeCell ref="AP24:AQ24"/>
    <mergeCell ref="AR24:AS24"/>
    <mergeCell ref="AQ17:AS17"/>
    <mergeCell ref="AQ18:AS18"/>
    <mergeCell ref="AP19:AS19"/>
    <mergeCell ref="AQ20:AS20"/>
    <mergeCell ref="AP21:AQ21"/>
    <mergeCell ref="AR21:AS21"/>
    <mergeCell ref="AP14:AQ14"/>
    <mergeCell ref="AR14:AS14"/>
    <mergeCell ref="AP15:AQ15"/>
    <mergeCell ref="AR15:AS15"/>
    <mergeCell ref="AP16:AQ16"/>
    <mergeCell ref="AR16:AS16"/>
    <mergeCell ref="AP10:AR10"/>
    <mergeCell ref="AQ11:AS11"/>
    <mergeCell ref="AP12:AQ12"/>
    <mergeCell ref="AR12:AS12"/>
    <mergeCell ref="AP13:AQ13"/>
    <mergeCell ref="AR13:AS13"/>
    <mergeCell ref="AR6:AS6"/>
    <mergeCell ref="AP7:AQ7"/>
    <mergeCell ref="AR7:AS7"/>
    <mergeCell ref="AP8:AQ8"/>
    <mergeCell ref="AR8:AS8"/>
    <mergeCell ref="AP9:AR9"/>
    <mergeCell ref="U43:Y43"/>
    <mergeCell ref="U44:Y44"/>
    <mergeCell ref="U45:Y45"/>
    <mergeCell ref="U46:Y46"/>
    <mergeCell ref="U47:Y47"/>
    <mergeCell ref="AN2:AT2"/>
    <mergeCell ref="AN3:AT3"/>
    <mergeCell ref="AP4:AS4"/>
    <mergeCell ref="AQ5:AS5"/>
    <mergeCell ref="AP6:AQ6"/>
    <mergeCell ref="W37:Y37"/>
    <mergeCell ref="W38:Y38"/>
    <mergeCell ref="V39:Y39"/>
    <mergeCell ref="W40:Y40"/>
    <mergeCell ref="W41:Y41"/>
    <mergeCell ref="U42:Y42"/>
    <mergeCell ref="V33:W33"/>
    <mergeCell ref="X33:Y33"/>
    <mergeCell ref="V34:W34"/>
    <mergeCell ref="X34:Y34"/>
    <mergeCell ref="W35:Y35"/>
    <mergeCell ref="V36:Y36"/>
    <mergeCell ref="W29:Y29"/>
    <mergeCell ref="V30:W30"/>
    <mergeCell ref="X30:Y30"/>
    <mergeCell ref="V31:W31"/>
    <mergeCell ref="X31:Y31"/>
    <mergeCell ref="V32:W32"/>
    <mergeCell ref="X32:Y32"/>
    <mergeCell ref="V26:W26"/>
    <mergeCell ref="X26:Y26"/>
    <mergeCell ref="V27:W27"/>
    <mergeCell ref="X27:Y27"/>
    <mergeCell ref="V28:W28"/>
    <mergeCell ref="X28:Y28"/>
    <mergeCell ref="V23:W23"/>
    <mergeCell ref="X23:Y23"/>
    <mergeCell ref="V24:W24"/>
    <mergeCell ref="X24:Y24"/>
    <mergeCell ref="V25:W25"/>
    <mergeCell ref="X25:Y25"/>
    <mergeCell ref="V19:Y19"/>
    <mergeCell ref="W20:Y20"/>
    <mergeCell ref="V21:W21"/>
    <mergeCell ref="X21:Y21"/>
    <mergeCell ref="V22:W22"/>
    <mergeCell ref="X22:Y22"/>
    <mergeCell ref="V15:W15"/>
    <mergeCell ref="X15:Y15"/>
    <mergeCell ref="V16:W16"/>
    <mergeCell ref="X16:Y16"/>
    <mergeCell ref="W17:Y17"/>
    <mergeCell ref="W18:Y18"/>
    <mergeCell ref="W11:Y11"/>
    <mergeCell ref="V12:W12"/>
    <mergeCell ref="X12:Y12"/>
    <mergeCell ref="V13:W13"/>
    <mergeCell ref="X13:Y13"/>
    <mergeCell ref="V14:W14"/>
    <mergeCell ref="X14:Y14"/>
    <mergeCell ref="E27:F27"/>
    <mergeCell ref="D18:F18"/>
    <mergeCell ref="C19:F19"/>
    <mergeCell ref="D20:F20"/>
    <mergeCell ref="E24:F24"/>
    <mergeCell ref="E25:F25"/>
    <mergeCell ref="E26:F26"/>
    <mergeCell ref="C27:D27"/>
    <mergeCell ref="C21:D21"/>
    <mergeCell ref="C22:D22"/>
    <mergeCell ref="D40:F40"/>
    <mergeCell ref="D41:F41"/>
    <mergeCell ref="D38:F38"/>
    <mergeCell ref="C39:F39"/>
    <mergeCell ref="B46:F46"/>
    <mergeCell ref="B47:F47"/>
    <mergeCell ref="B42:F42"/>
    <mergeCell ref="B43:F43"/>
    <mergeCell ref="B44:F44"/>
    <mergeCell ref="B45:F45"/>
    <mergeCell ref="D37:F37"/>
    <mergeCell ref="C32:D32"/>
    <mergeCell ref="E32:F32"/>
    <mergeCell ref="E34:F34"/>
    <mergeCell ref="C33:D33"/>
    <mergeCell ref="E33:F33"/>
    <mergeCell ref="C34:D34"/>
    <mergeCell ref="D35:F35"/>
    <mergeCell ref="C36:F36"/>
    <mergeCell ref="E28:F28"/>
    <mergeCell ref="E30:F30"/>
    <mergeCell ref="E31:F31"/>
    <mergeCell ref="D29:F29"/>
    <mergeCell ref="C30:D30"/>
    <mergeCell ref="C31:D31"/>
    <mergeCell ref="C28:D28"/>
    <mergeCell ref="E16:F16"/>
    <mergeCell ref="C24:D24"/>
    <mergeCell ref="C25:D25"/>
    <mergeCell ref="C23:D23"/>
    <mergeCell ref="C26:D26"/>
    <mergeCell ref="E21:F21"/>
    <mergeCell ref="C10:E10"/>
    <mergeCell ref="E22:F22"/>
    <mergeCell ref="E23:F23"/>
    <mergeCell ref="C13:D13"/>
    <mergeCell ref="C15:D15"/>
    <mergeCell ref="C16:D16"/>
    <mergeCell ref="D17:F17"/>
    <mergeCell ref="E13:F13"/>
    <mergeCell ref="C14:D14"/>
    <mergeCell ref="E15:F15"/>
    <mergeCell ref="E14:F14"/>
    <mergeCell ref="D11:F11"/>
    <mergeCell ref="D5:F5"/>
    <mergeCell ref="C6:D6"/>
    <mergeCell ref="C12:D12"/>
    <mergeCell ref="E6:F6"/>
    <mergeCell ref="E7:F7"/>
    <mergeCell ref="E8:F8"/>
    <mergeCell ref="E12:F12"/>
    <mergeCell ref="C9:E9"/>
    <mergeCell ref="X7:Y7"/>
    <mergeCell ref="C4:F4"/>
    <mergeCell ref="C7:D7"/>
    <mergeCell ref="C8:D8"/>
    <mergeCell ref="A2:G2"/>
    <mergeCell ref="A3:G3"/>
    <mergeCell ref="H2:K2"/>
    <mergeCell ref="P2:S2"/>
    <mergeCell ref="T2:Z2"/>
    <mergeCell ref="L2:O2"/>
    <mergeCell ref="V8:W8"/>
    <mergeCell ref="X8:Y8"/>
    <mergeCell ref="V9:X9"/>
    <mergeCell ref="V10:X10"/>
    <mergeCell ref="T3:Z3"/>
    <mergeCell ref="V4:Y4"/>
    <mergeCell ref="X6:Y6"/>
    <mergeCell ref="V7:W7"/>
    <mergeCell ref="W5:Y5"/>
    <mergeCell ref="V6:W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2" manualBreakCount="2">
    <brk id="12" max="65535" man="1"/>
    <brk id="38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6"/>
  <sheetViews>
    <sheetView showZeros="0" view="pageBreakPreview" zoomScale="80" zoomScaleSheetLayoutView="80" zoomScalePageLayoutView="0" workbookViewId="0" topLeftCell="A1">
      <pane xSplit="6" ySplit="4" topLeftCell="G38" activePane="bottomRight" state="frozen"/>
      <selection pane="topLeft" activeCell="N32" sqref="N32"/>
      <selection pane="topRight" activeCell="N32" sqref="N32"/>
      <selection pane="bottomLeft" activeCell="N32" sqref="N32"/>
      <selection pane="bottomRight" activeCell="N32" sqref="N32"/>
    </sheetView>
  </sheetViews>
  <sheetFormatPr defaultColWidth="9.00390625" defaultRowHeight="13.5"/>
  <cols>
    <col min="1" max="1" width="1.12109375" style="4" customWidth="1"/>
    <col min="2" max="2" width="2.00390625" style="91" customWidth="1"/>
    <col min="3" max="3" width="2.875" style="59" customWidth="1"/>
    <col min="4" max="4" width="1.25" style="59" customWidth="1"/>
    <col min="5" max="5" width="14.00390625" style="117" customWidth="1"/>
    <col min="6" max="6" width="0.6171875" style="117" customWidth="1"/>
    <col min="7" max="20" width="10.875" style="3" customWidth="1"/>
    <col min="21" max="21" width="1.12109375" style="3" customWidth="1"/>
    <col min="22" max="22" width="2.00390625" style="118" customWidth="1"/>
    <col min="23" max="23" width="2.875" style="117" customWidth="1"/>
    <col min="24" max="24" width="1.25" style="117" customWidth="1"/>
    <col min="25" max="25" width="14.00390625" style="117" customWidth="1"/>
    <col min="26" max="26" width="0.6171875" style="117" customWidth="1"/>
    <col min="27" max="40" width="10.875" style="3" customWidth="1"/>
    <col min="41" max="41" width="1.12109375" style="3" customWidth="1"/>
    <col min="42" max="42" width="2.00390625" style="118" customWidth="1"/>
    <col min="43" max="43" width="2.875" style="117" customWidth="1"/>
    <col min="44" max="44" width="1.25" style="117" customWidth="1"/>
    <col min="45" max="45" width="12.125" style="117" customWidth="1"/>
    <col min="46" max="46" width="0.6171875" style="117" customWidth="1"/>
    <col min="47" max="47" width="13.375" style="3" customWidth="1"/>
    <col min="48" max="48" width="9.875" style="3" customWidth="1"/>
    <col min="49" max="58" width="10.875" style="3" customWidth="1"/>
    <col min="59" max="60" width="10.875" style="4" customWidth="1"/>
    <col min="61" max="16384" width="9.00390625" style="4" customWidth="1"/>
  </cols>
  <sheetData>
    <row r="1" spans="1:42" ht="16.5" customHeight="1" thickBot="1">
      <c r="A1" s="58" t="s">
        <v>141</v>
      </c>
      <c r="B1" s="4"/>
      <c r="U1" s="116"/>
      <c r="V1" s="3"/>
      <c r="AO1" s="116"/>
      <c r="AP1" s="3"/>
    </row>
    <row r="2" spans="1:58" ht="16.5" customHeight="1">
      <c r="A2" s="310" t="s">
        <v>151</v>
      </c>
      <c r="B2" s="311"/>
      <c r="C2" s="311"/>
      <c r="D2" s="311"/>
      <c r="E2" s="311"/>
      <c r="F2" s="312"/>
      <c r="G2" s="295" t="s">
        <v>277</v>
      </c>
      <c r="H2" s="296"/>
      <c r="I2" s="296"/>
      <c r="J2" s="296"/>
      <c r="K2" s="296"/>
      <c r="L2" s="296"/>
      <c r="M2" s="296"/>
      <c r="N2" s="297"/>
      <c r="O2" s="295" t="s">
        <v>281</v>
      </c>
      <c r="P2" s="296"/>
      <c r="Q2" s="296"/>
      <c r="R2" s="296"/>
      <c r="S2" s="296"/>
      <c r="T2" s="339"/>
      <c r="U2" s="316" t="s">
        <v>151</v>
      </c>
      <c r="V2" s="317"/>
      <c r="W2" s="317"/>
      <c r="X2" s="317"/>
      <c r="Y2" s="317"/>
      <c r="Z2" s="318"/>
      <c r="AA2" s="295" t="s">
        <v>287</v>
      </c>
      <c r="AB2" s="296"/>
      <c r="AC2" s="296"/>
      <c r="AD2" s="297"/>
      <c r="AE2" s="331" t="s">
        <v>632</v>
      </c>
      <c r="AF2" s="332"/>
      <c r="AG2" s="332"/>
      <c r="AH2" s="332"/>
      <c r="AI2" s="332"/>
      <c r="AJ2" s="332"/>
      <c r="AK2" s="332"/>
      <c r="AL2" s="332"/>
      <c r="AM2" s="332"/>
      <c r="AN2" s="333"/>
      <c r="AQ2" s="316" t="s">
        <v>151</v>
      </c>
      <c r="AR2" s="317"/>
      <c r="AS2" s="317"/>
      <c r="AT2" s="317"/>
      <c r="AU2" s="317"/>
      <c r="AV2" s="318"/>
      <c r="AW2" s="351" t="s">
        <v>634</v>
      </c>
      <c r="AX2" s="352"/>
      <c r="AY2" s="352"/>
      <c r="AZ2" s="352"/>
      <c r="BA2" s="352"/>
      <c r="BB2" s="352"/>
      <c r="BC2" s="352"/>
      <c r="BD2" s="353"/>
      <c r="BE2" s="354" t="s">
        <v>291</v>
      </c>
      <c r="BF2" s="355"/>
    </row>
    <row r="3" spans="1:58" ht="16.5" customHeight="1">
      <c r="A3" s="340" t="s">
        <v>150</v>
      </c>
      <c r="B3" s="309"/>
      <c r="C3" s="309"/>
      <c r="D3" s="309"/>
      <c r="E3" s="309"/>
      <c r="F3" s="341"/>
      <c r="G3" s="327" t="s">
        <v>278</v>
      </c>
      <c r="H3" s="328"/>
      <c r="I3" s="327" t="s">
        <v>279</v>
      </c>
      <c r="J3" s="328"/>
      <c r="K3" s="327" t="s">
        <v>152</v>
      </c>
      <c r="L3" s="328"/>
      <c r="M3" s="327" t="s">
        <v>280</v>
      </c>
      <c r="N3" s="328"/>
      <c r="O3" s="327" t="s">
        <v>282</v>
      </c>
      <c r="P3" s="328"/>
      <c r="Q3" s="327" t="s">
        <v>283</v>
      </c>
      <c r="R3" s="328"/>
      <c r="S3" s="327" t="s">
        <v>284</v>
      </c>
      <c r="T3" s="335"/>
      <c r="U3" s="329" t="s">
        <v>150</v>
      </c>
      <c r="V3" s="303"/>
      <c r="W3" s="303"/>
      <c r="X3" s="303"/>
      <c r="Y3" s="303"/>
      <c r="Z3" s="330"/>
      <c r="AA3" s="327" t="s">
        <v>215</v>
      </c>
      <c r="AB3" s="328"/>
      <c r="AC3" s="327" t="s">
        <v>280</v>
      </c>
      <c r="AD3" s="328"/>
      <c r="AE3" s="327" t="s">
        <v>289</v>
      </c>
      <c r="AF3" s="328"/>
      <c r="AG3" s="327" t="s">
        <v>217</v>
      </c>
      <c r="AH3" s="328"/>
      <c r="AI3" s="327" t="s">
        <v>290</v>
      </c>
      <c r="AJ3" s="328"/>
      <c r="AK3" s="327" t="s">
        <v>631</v>
      </c>
      <c r="AL3" s="328"/>
      <c r="AM3" s="334" t="s">
        <v>218</v>
      </c>
      <c r="AN3" s="335"/>
      <c r="AQ3" s="329" t="s">
        <v>150</v>
      </c>
      <c r="AR3" s="303"/>
      <c r="AS3" s="303"/>
      <c r="AT3" s="303"/>
      <c r="AU3" s="303"/>
      <c r="AV3" s="330"/>
      <c r="AW3" s="327" t="s">
        <v>224</v>
      </c>
      <c r="AX3" s="328"/>
      <c r="AY3" s="334" t="s">
        <v>232</v>
      </c>
      <c r="AZ3" s="328"/>
      <c r="BA3" s="327" t="s">
        <v>229</v>
      </c>
      <c r="BB3" s="328"/>
      <c r="BC3" s="327" t="s">
        <v>280</v>
      </c>
      <c r="BD3" s="328"/>
      <c r="BE3" s="356"/>
      <c r="BF3" s="357"/>
    </row>
    <row r="4" spans="1:58" ht="30" customHeight="1">
      <c r="A4" s="338" t="s">
        <v>617</v>
      </c>
      <c r="B4" s="314"/>
      <c r="C4" s="314"/>
      <c r="D4" s="314"/>
      <c r="E4" s="314"/>
      <c r="F4" s="315"/>
      <c r="G4" s="92" t="s">
        <v>149</v>
      </c>
      <c r="H4" s="92" t="s">
        <v>147</v>
      </c>
      <c r="I4" s="92" t="s">
        <v>149</v>
      </c>
      <c r="J4" s="92" t="s">
        <v>147</v>
      </c>
      <c r="K4" s="92" t="s">
        <v>149</v>
      </c>
      <c r="L4" s="92" t="s">
        <v>147</v>
      </c>
      <c r="M4" s="92" t="s">
        <v>149</v>
      </c>
      <c r="N4" s="92" t="s">
        <v>147</v>
      </c>
      <c r="O4" s="92" t="s">
        <v>149</v>
      </c>
      <c r="P4" s="92" t="s">
        <v>147</v>
      </c>
      <c r="Q4" s="92" t="s">
        <v>149</v>
      </c>
      <c r="R4" s="92" t="s">
        <v>147</v>
      </c>
      <c r="S4" s="92" t="s">
        <v>149</v>
      </c>
      <c r="T4" s="93" t="s">
        <v>147</v>
      </c>
      <c r="U4" s="336" t="s">
        <v>617</v>
      </c>
      <c r="V4" s="306"/>
      <c r="W4" s="306"/>
      <c r="X4" s="306"/>
      <c r="Y4" s="306"/>
      <c r="Z4" s="307"/>
      <c r="AA4" s="92" t="s">
        <v>149</v>
      </c>
      <c r="AB4" s="92" t="s">
        <v>147</v>
      </c>
      <c r="AC4" s="92" t="s">
        <v>149</v>
      </c>
      <c r="AD4" s="92" t="s">
        <v>147</v>
      </c>
      <c r="AE4" s="92" t="s">
        <v>149</v>
      </c>
      <c r="AF4" s="92" t="s">
        <v>147</v>
      </c>
      <c r="AG4" s="92" t="s">
        <v>149</v>
      </c>
      <c r="AH4" s="92" t="s">
        <v>147</v>
      </c>
      <c r="AI4" s="92" t="s">
        <v>149</v>
      </c>
      <c r="AJ4" s="92" t="s">
        <v>147</v>
      </c>
      <c r="AK4" s="92" t="s">
        <v>149</v>
      </c>
      <c r="AL4" s="92" t="s">
        <v>147</v>
      </c>
      <c r="AM4" s="94" t="s">
        <v>149</v>
      </c>
      <c r="AN4" s="93" t="s">
        <v>147</v>
      </c>
      <c r="AQ4" s="336" t="s">
        <v>658</v>
      </c>
      <c r="AR4" s="306"/>
      <c r="AS4" s="306"/>
      <c r="AT4" s="306"/>
      <c r="AU4" s="306"/>
      <c r="AV4" s="307"/>
      <c r="AW4" s="92" t="s">
        <v>149</v>
      </c>
      <c r="AX4" s="92" t="s">
        <v>147</v>
      </c>
      <c r="AY4" s="94" t="s">
        <v>149</v>
      </c>
      <c r="AZ4" s="92" t="s">
        <v>147</v>
      </c>
      <c r="BA4" s="92" t="s">
        <v>149</v>
      </c>
      <c r="BB4" s="92" t="s">
        <v>147</v>
      </c>
      <c r="BC4" s="92" t="s">
        <v>149</v>
      </c>
      <c r="BD4" s="92" t="s">
        <v>147</v>
      </c>
      <c r="BE4" s="92" t="s">
        <v>149</v>
      </c>
      <c r="BF4" s="93" t="s">
        <v>147</v>
      </c>
    </row>
    <row r="5" spans="1:58" ht="15.75" customHeight="1">
      <c r="A5" s="60"/>
      <c r="B5" s="61" t="s">
        <v>539</v>
      </c>
      <c r="C5" s="308" t="s">
        <v>48</v>
      </c>
      <c r="D5" s="308"/>
      <c r="E5" s="308"/>
      <c r="F5" s="209"/>
      <c r="G5" s="64">
        <v>1527249</v>
      </c>
      <c r="H5" s="95">
        <v>49.7</v>
      </c>
      <c r="I5" s="64">
        <v>636326</v>
      </c>
      <c r="J5" s="95">
        <v>34.9</v>
      </c>
      <c r="K5" s="64">
        <v>1016103</v>
      </c>
      <c r="L5" s="95">
        <v>35.3</v>
      </c>
      <c r="M5" s="64">
        <v>3179678</v>
      </c>
      <c r="N5" s="95">
        <v>40.9</v>
      </c>
      <c r="O5" s="64">
        <v>150664</v>
      </c>
      <c r="P5" s="95">
        <v>30</v>
      </c>
      <c r="Q5" s="64">
        <v>150978</v>
      </c>
      <c r="R5" s="95">
        <v>24.1</v>
      </c>
      <c r="S5" s="64">
        <v>263383</v>
      </c>
      <c r="T5" s="96">
        <v>45</v>
      </c>
      <c r="U5" s="192"/>
      <c r="V5" s="193" t="s">
        <v>540</v>
      </c>
      <c r="W5" s="289" t="s">
        <v>48</v>
      </c>
      <c r="X5" s="289"/>
      <c r="Y5" s="289"/>
      <c r="Z5" s="209"/>
      <c r="AA5" s="64">
        <v>33558</v>
      </c>
      <c r="AB5" s="95">
        <v>20.4</v>
      </c>
      <c r="AC5" s="64">
        <v>98551</v>
      </c>
      <c r="AD5" s="95">
        <v>19.3</v>
      </c>
      <c r="AE5" s="64">
        <v>19892</v>
      </c>
      <c r="AF5" s="95">
        <v>17.7</v>
      </c>
      <c r="AG5" s="64">
        <v>9074</v>
      </c>
      <c r="AH5" s="95">
        <v>24.5</v>
      </c>
      <c r="AI5" s="64">
        <v>23382</v>
      </c>
      <c r="AJ5" s="95">
        <v>37.5</v>
      </c>
      <c r="AK5" s="64">
        <v>50070</v>
      </c>
      <c r="AL5" s="95">
        <v>74.8</v>
      </c>
      <c r="AM5" s="97">
        <v>10966</v>
      </c>
      <c r="AN5" s="96">
        <v>17.2</v>
      </c>
      <c r="AQ5" s="192"/>
      <c r="AR5" s="193" t="s">
        <v>540</v>
      </c>
      <c r="AS5" s="289" t="s">
        <v>48</v>
      </c>
      <c r="AT5" s="289"/>
      <c r="AU5" s="289"/>
      <c r="AV5" s="209"/>
      <c r="AW5" s="64">
        <v>42286</v>
      </c>
      <c r="AX5" s="95">
        <v>68.9</v>
      </c>
      <c r="AY5" s="97">
        <v>15705</v>
      </c>
      <c r="AZ5" s="95">
        <v>25.2</v>
      </c>
      <c r="BA5" s="64">
        <v>37030</v>
      </c>
      <c r="BB5" s="95">
        <v>38.3</v>
      </c>
      <c r="BC5" s="63">
        <v>400218</v>
      </c>
      <c r="BD5" s="95">
        <v>29.4</v>
      </c>
      <c r="BE5" s="63">
        <v>4570107</v>
      </c>
      <c r="BF5" s="96">
        <v>37.2</v>
      </c>
    </row>
    <row r="6" spans="1:58" ht="15.75" customHeight="1">
      <c r="A6" s="66"/>
      <c r="B6" s="67"/>
      <c r="C6" s="68" t="s">
        <v>500</v>
      </c>
      <c r="D6" s="319" t="s">
        <v>49</v>
      </c>
      <c r="E6" s="319"/>
      <c r="F6" s="210"/>
      <c r="G6" s="70">
        <v>539709</v>
      </c>
      <c r="H6" s="98">
        <v>17.6</v>
      </c>
      <c r="I6" s="70">
        <v>248122</v>
      </c>
      <c r="J6" s="98">
        <v>13.6</v>
      </c>
      <c r="K6" s="70">
        <v>535402</v>
      </c>
      <c r="L6" s="98">
        <v>18.6</v>
      </c>
      <c r="M6" s="70">
        <v>1323233</v>
      </c>
      <c r="N6" s="98">
        <v>17</v>
      </c>
      <c r="O6" s="70">
        <v>74228</v>
      </c>
      <c r="P6" s="98">
        <v>14.8</v>
      </c>
      <c r="Q6" s="70">
        <v>85560</v>
      </c>
      <c r="R6" s="98">
        <v>13.6</v>
      </c>
      <c r="S6" s="70">
        <v>141619</v>
      </c>
      <c r="T6" s="99">
        <v>24.2</v>
      </c>
      <c r="U6" s="195"/>
      <c r="V6" s="196"/>
      <c r="W6" s="194" t="s">
        <v>45</v>
      </c>
      <c r="X6" s="304" t="s">
        <v>49</v>
      </c>
      <c r="Y6" s="304"/>
      <c r="Z6" s="210"/>
      <c r="AA6" s="70">
        <v>19797</v>
      </c>
      <c r="AB6" s="98">
        <v>12.1</v>
      </c>
      <c r="AC6" s="70">
        <v>54921</v>
      </c>
      <c r="AD6" s="98">
        <v>10.8</v>
      </c>
      <c r="AE6" s="70">
        <v>9814</v>
      </c>
      <c r="AF6" s="98">
        <v>8.7</v>
      </c>
      <c r="AG6" s="70">
        <v>4585</v>
      </c>
      <c r="AH6" s="98">
        <v>12.4</v>
      </c>
      <c r="AI6" s="70">
        <v>11876</v>
      </c>
      <c r="AJ6" s="98">
        <v>19</v>
      </c>
      <c r="AK6" s="70">
        <v>29461</v>
      </c>
      <c r="AL6" s="98">
        <v>44</v>
      </c>
      <c r="AM6" s="100">
        <v>6355</v>
      </c>
      <c r="AN6" s="99">
        <v>10</v>
      </c>
      <c r="AQ6" s="195"/>
      <c r="AR6" s="196"/>
      <c r="AS6" s="194" t="s">
        <v>45</v>
      </c>
      <c r="AT6" s="304" t="s">
        <v>49</v>
      </c>
      <c r="AU6" s="304"/>
      <c r="AV6" s="210"/>
      <c r="AW6" s="70">
        <v>22124</v>
      </c>
      <c r="AX6" s="98">
        <v>36</v>
      </c>
      <c r="AY6" s="100">
        <v>9332</v>
      </c>
      <c r="AZ6" s="98">
        <v>15</v>
      </c>
      <c r="BA6" s="70">
        <v>14596</v>
      </c>
      <c r="BB6" s="98">
        <v>15.1</v>
      </c>
      <c r="BC6" s="69">
        <v>214412</v>
      </c>
      <c r="BD6" s="98">
        <v>15.8</v>
      </c>
      <c r="BE6" s="69">
        <v>2062164</v>
      </c>
      <c r="BF6" s="99">
        <v>16.8</v>
      </c>
    </row>
    <row r="7" spans="1:58" ht="15.75" customHeight="1">
      <c r="A7" s="66"/>
      <c r="B7" s="67"/>
      <c r="C7" s="68" t="s">
        <v>46</v>
      </c>
      <c r="D7" s="319" t="s">
        <v>50</v>
      </c>
      <c r="E7" s="319"/>
      <c r="F7" s="210"/>
      <c r="G7" s="70">
        <v>274053</v>
      </c>
      <c r="H7" s="98">
        <v>8.9</v>
      </c>
      <c r="I7" s="70">
        <v>114038</v>
      </c>
      <c r="J7" s="98">
        <v>6.2</v>
      </c>
      <c r="K7" s="70">
        <v>268302</v>
      </c>
      <c r="L7" s="98">
        <v>9.3</v>
      </c>
      <c r="M7" s="70">
        <v>656393</v>
      </c>
      <c r="N7" s="98">
        <v>8.4</v>
      </c>
      <c r="O7" s="70">
        <v>31884</v>
      </c>
      <c r="P7" s="98">
        <v>6.4</v>
      </c>
      <c r="Q7" s="70">
        <v>38337</v>
      </c>
      <c r="R7" s="98">
        <v>6.1</v>
      </c>
      <c r="S7" s="70">
        <v>73702</v>
      </c>
      <c r="T7" s="99">
        <v>12.6</v>
      </c>
      <c r="U7" s="195"/>
      <c r="V7" s="196"/>
      <c r="W7" s="194" t="s">
        <v>541</v>
      </c>
      <c r="X7" s="304" t="s">
        <v>50</v>
      </c>
      <c r="Y7" s="304"/>
      <c r="Z7" s="210"/>
      <c r="AA7" s="70">
        <v>8439</v>
      </c>
      <c r="AB7" s="98">
        <v>5.1</v>
      </c>
      <c r="AC7" s="70">
        <v>22876</v>
      </c>
      <c r="AD7" s="98">
        <v>4.5</v>
      </c>
      <c r="AE7" s="70">
        <v>4311</v>
      </c>
      <c r="AF7" s="98">
        <v>3.8</v>
      </c>
      <c r="AG7" s="70">
        <v>1799</v>
      </c>
      <c r="AH7" s="98">
        <v>4.9</v>
      </c>
      <c r="AI7" s="70">
        <v>4373</v>
      </c>
      <c r="AJ7" s="98">
        <v>7</v>
      </c>
      <c r="AK7" s="70">
        <v>11488</v>
      </c>
      <c r="AL7" s="98">
        <v>17.2</v>
      </c>
      <c r="AM7" s="69">
        <v>2557</v>
      </c>
      <c r="AN7" s="234">
        <v>2927</v>
      </c>
      <c r="AQ7" s="195"/>
      <c r="AR7" s="196"/>
      <c r="AS7" s="194" t="s">
        <v>541</v>
      </c>
      <c r="AT7" s="304" t="s">
        <v>50</v>
      </c>
      <c r="AU7" s="304"/>
      <c r="AV7" s="210"/>
      <c r="AW7" s="70">
        <v>9070</v>
      </c>
      <c r="AX7" s="98">
        <v>14.8</v>
      </c>
      <c r="AY7" s="100">
        <v>3504</v>
      </c>
      <c r="AZ7" s="98">
        <v>5.6</v>
      </c>
      <c r="BA7" s="70">
        <v>6615</v>
      </c>
      <c r="BB7" s="98">
        <v>6.8</v>
      </c>
      <c r="BC7" s="69">
        <v>87415</v>
      </c>
      <c r="BD7" s="98">
        <v>6.4</v>
      </c>
      <c r="BE7" s="69">
        <v>983461</v>
      </c>
      <c r="BF7" s="99">
        <v>8</v>
      </c>
    </row>
    <row r="8" spans="1:58" ht="15.75" customHeight="1">
      <c r="A8" s="66"/>
      <c r="B8" s="67"/>
      <c r="C8" s="68" t="s">
        <v>542</v>
      </c>
      <c r="D8" s="319" t="s">
        <v>51</v>
      </c>
      <c r="E8" s="319"/>
      <c r="F8" s="210"/>
      <c r="G8" s="70">
        <v>28058</v>
      </c>
      <c r="H8" s="98">
        <v>0.9</v>
      </c>
      <c r="I8" s="70"/>
      <c r="J8" s="98">
        <v>0</v>
      </c>
      <c r="K8" s="70"/>
      <c r="L8" s="98">
        <v>0</v>
      </c>
      <c r="M8" s="70">
        <v>28058</v>
      </c>
      <c r="N8" s="98">
        <v>0.4</v>
      </c>
      <c r="O8" s="70"/>
      <c r="P8" s="98">
        <v>0</v>
      </c>
      <c r="Q8" s="70">
        <v>0</v>
      </c>
      <c r="R8" s="98">
        <v>0</v>
      </c>
      <c r="S8" s="70">
        <v>0</v>
      </c>
      <c r="T8" s="99">
        <v>0</v>
      </c>
      <c r="U8" s="195"/>
      <c r="V8" s="196"/>
      <c r="W8" s="194" t="s">
        <v>543</v>
      </c>
      <c r="X8" s="304" t="s">
        <v>51</v>
      </c>
      <c r="Y8" s="304"/>
      <c r="Z8" s="210"/>
      <c r="AA8" s="70">
        <v>0</v>
      </c>
      <c r="AB8" s="98">
        <v>0</v>
      </c>
      <c r="AC8" s="70">
        <v>0</v>
      </c>
      <c r="AD8" s="98">
        <v>0</v>
      </c>
      <c r="AE8" s="70">
        <v>0</v>
      </c>
      <c r="AF8" s="98">
        <v>0</v>
      </c>
      <c r="AG8" s="70">
        <v>0</v>
      </c>
      <c r="AH8" s="98">
        <v>0</v>
      </c>
      <c r="AI8" s="70">
        <v>0</v>
      </c>
      <c r="AJ8" s="98">
        <v>0</v>
      </c>
      <c r="AK8" s="70"/>
      <c r="AL8" s="98">
        <v>0</v>
      </c>
      <c r="AM8" s="100">
        <v>0</v>
      </c>
      <c r="AN8" s="99">
        <v>0</v>
      </c>
      <c r="AQ8" s="195"/>
      <c r="AR8" s="196"/>
      <c r="AS8" s="194" t="s">
        <v>543</v>
      </c>
      <c r="AT8" s="304" t="s">
        <v>51</v>
      </c>
      <c r="AU8" s="304"/>
      <c r="AV8" s="210"/>
      <c r="AW8" s="70">
        <v>0</v>
      </c>
      <c r="AX8" s="98">
        <v>0</v>
      </c>
      <c r="AY8" s="100">
        <v>0</v>
      </c>
      <c r="AZ8" s="98">
        <v>0</v>
      </c>
      <c r="BA8" s="70">
        <v>8495</v>
      </c>
      <c r="BB8" s="98">
        <v>8.8</v>
      </c>
      <c r="BC8" s="69">
        <v>12936</v>
      </c>
      <c r="BD8" s="98">
        <v>1</v>
      </c>
      <c r="BE8" s="69">
        <v>47390</v>
      </c>
      <c r="BF8" s="99">
        <v>0.4</v>
      </c>
    </row>
    <row r="9" spans="1:58" ht="15.75" customHeight="1">
      <c r="A9" s="66"/>
      <c r="B9" s="67"/>
      <c r="C9" s="68" t="s">
        <v>544</v>
      </c>
      <c r="D9" s="319" t="s">
        <v>52</v>
      </c>
      <c r="E9" s="319"/>
      <c r="F9" s="210"/>
      <c r="G9" s="70">
        <v>511335</v>
      </c>
      <c r="H9" s="98">
        <v>16.6</v>
      </c>
      <c r="I9" s="70">
        <v>190948</v>
      </c>
      <c r="J9" s="98">
        <v>10.5</v>
      </c>
      <c r="K9" s="70">
        <v>43683</v>
      </c>
      <c r="L9" s="98">
        <v>1.5</v>
      </c>
      <c r="M9" s="70">
        <v>745966</v>
      </c>
      <c r="N9" s="98">
        <v>9.6</v>
      </c>
      <c r="O9" s="70">
        <v>0</v>
      </c>
      <c r="P9" s="98">
        <v>0</v>
      </c>
      <c r="Q9" s="70">
        <v>0</v>
      </c>
      <c r="R9" s="98">
        <v>0</v>
      </c>
      <c r="S9" s="70">
        <v>0</v>
      </c>
      <c r="T9" s="99">
        <v>0</v>
      </c>
      <c r="U9" s="195"/>
      <c r="V9" s="196"/>
      <c r="W9" s="194" t="s">
        <v>485</v>
      </c>
      <c r="X9" s="304" t="s">
        <v>52</v>
      </c>
      <c r="Y9" s="304"/>
      <c r="Z9" s="210"/>
      <c r="AA9" s="70">
        <v>0</v>
      </c>
      <c r="AB9" s="98">
        <v>0</v>
      </c>
      <c r="AC9" s="70">
        <v>0</v>
      </c>
      <c r="AD9" s="98">
        <v>0</v>
      </c>
      <c r="AE9" s="70">
        <v>0</v>
      </c>
      <c r="AF9" s="98">
        <v>0</v>
      </c>
      <c r="AG9" s="70">
        <v>0</v>
      </c>
      <c r="AH9" s="98">
        <v>0</v>
      </c>
      <c r="AI9" s="70">
        <v>0</v>
      </c>
      <c r="AJ9" s="98">
        <v>0</v>
      </c>
      <c r="AK9" s="70"/>
      <c r="AL9" s="98">
        <v>0</v>
      </c>
      <c r="AM9" s="100">
        <v>0</v>
      </c>
      <c r="AN9" s="99">
        <v>0</v>
      </c>
      <c r="AQ9" s="195"/>
      <c r="AR9" s="196"/>
      <c r="AS9" s="194" t="s">
        <v>485</v>
      </c>
      <c r="AT9" s="304" t="s">
        <v>52</v>
      </c>
      <c r="AU9" s="304"/>
      <c r="AV9" s="210"/>
      <c r="AW9" s="70">
        <v>0</v>
      </c>
      <c r="AX9" s="98">
        <v>0</v>
      </c>
      <c r="AY9" s="100">
        <v>0</v>
      </c>
      <c r="AZ9" s="98">
        <v>0</v>
      </c>
      <c r="BA9" s="70">
        <v>0</v>
      </c>
      <c r="BB9" s="98">
        <v>0</v>
      </c>
      <c r="BC9" s="69">
        <v>2033</v>
      </c>
      <c r="BD9" s="98">
        <v>0.1</v>
      </c>
      <c r="BE9" s="69">
        <v>762729</v>
      </c>
      <c r="BF9" s="99">
        <v>6.2</v>
      </c>
    </row>
    <row r="10" spans="1:58" ht="15.75" customHeight="1">
      <c r="A10" s="66"/>
      <c r="B10" s="67"/>
      <c r="C10" s="68" t="s">
        <v>545</v>
      </c>
      <c r="D10" s="319" t="s">
        <v>53</v>
      </c>
      <c r="E10" s="319"/>
      <c r="F10" s="210"/>
      <c r="G10" s="70">
        <v>174094</v>
      </c>
      <c r="H10" s="98">
        <v>5.7</v>
      </c>
      <c r="I10" s="70">
        <v>83218</v>
      </c>
      <c r="J10" s="98">
        <v>4.6</v>
      </c>
      <c r="K10" s="70">
        <v>168716</v>
      </c>
      <c r="L10" s="98">
        <v>5.9</v>
      </c>
      <c r="M10" s="70">
        <v>426028</v>
      </c>
      <c r="N10" s="98">
        <v>5.5</v>
      </c>
      <c r="O10" s="70">
        <v>44552</v>
      </c>
      <c r="P10" s="98">
        <v>8.9</v>
      </c>
      <c r="Q10" s="70">
        <v>27081</v>
      </c>
      <c r="R10" s="98">
        <v>4.3</v>
      </c>
      <c r="S10" s="70">
        <v>48062</v>
      </c>
      <c r="T10" s="99">
        <v>8.2</v>
      </c>
      <c r="U10" s="195"/>
      <c r="V10" s="196"/>
      <c r="W10" s="194" t="s">
        <v>546</v>
      </c>
      <c r="X10" s="304" t="s">
        <v>53</v>
      </c>
      <c r="Y10" s="304"/>
      <c r="Z10" s="210"/>
      <c r="AA10" s="70">
        <v>5322</v>
      </c>
      <c r="AB10" s="98">
        <v>3.2</v>
      </c>
      <c r="AC10" s="70">
        <v>20754</v>
      </c>
      <c r="AD10" s="98">
        <v>4.1</v>
      </c>
      <c r="AE10" s="70">
        <v>5767</v>
      </c>
      <c r="AF10" s="98">
        <v>5.1</v>
      </c>
      <c r="AG10" s="70">
        <v>2690</v>
      </c>
      <c r="AH10" s="98">
        <v>7.3</v>
      </c>
      <c r="AI10" s="70">
        <v>7133</v>
      </c>
      <c r="AJ10" s="98">
        <v>11.4</v>
      </c>
      <c r="AK10" s="70">
        <v>9121</v>
      </c>
      <c r="AL10" s="98">
        <v>13.6</v>
      </c>
      <c r="AM10" s="100">
        <v>2054</v>
      </c>
      <c r="AN10" s="99">
        <v>3.2</v>
      </c>
      <c r="AQ10" s="195"/>
      <c r="AR10" s="196"/>
      <c r="AS10" s="194" t="s">
        <v>546</v>
      </c>
      <c r="AT10" s="304" t="s">
        <v>53</v>
      </c>
      <c r="AU10" s="304"/>
      <c r="AV10" s="210"/>
      <c r="AW10" s="70">
        <v>11092</v>
      </c>
      <c r="AX10" s="98">
        <v>18.1</v>
      </c>
      <c r="AY10" s="100">
        <v>2869</v>
      </c>
      <c r="AZ10" s="98">
        <v>4.6</v>
      </c>
      <c r="BA10" s="70">
        <v>7324</v>
      </c>
      <c r="BB10" s="98">
        <v>7.6</v>
      </c>
      <c r="BC10" s="69">
        <v>83422</v>
      </c>
      <c r="BD10" s="98">
        <v>6.1</v>
      </c>
      <c r="BE10" s="69">
        <v>714363</v>
      </c>
      <c r="BF10" s="99">
        <v>5.8</v>
      </c>
    </row>
    <row r="11" spans="1:58" ht="15.75" customHeight="1">
      <c r="A11" s="66"/>
      <c r="B11" s="67" t="s">
        <v>547</v>
      </c>
      <c r="C11" s="319" t="s">
        <v>21</v>
      </c>
      <c r="D11" s="319"/>
      <c r="E11" s="319"/>
      <c r="F11" s="210"/>
      <c r="G11" s="70">
        <v>311441</v>
      </c>
      <c r="H11" s="98">
        <v>10.1</v>
      </c>
      <c r="I11" s="70">
        <v>375232</v>
      </c>
      <c r="J11" s="98">
        <v>20.6</v>
      </c>
      <c r="K11" s="70">
        <v>350034</v>
      </c>
      <c r="L11" s="98">
        <v>12.2</v>
      </c>
      <c r="M11" s="70">
        <v>1036707</v>
      </c>
      <c r="N11" s="98">
        <v>13.3</v>
      </c>
      <c r="O11" s="70">
        <v>164888</v>
      </c>
      <c r="P11" s="98">
        <v>32.9</v>
      </c>
      <c r="Q11" s="70">
        <v>192655</v>
      </c>
      <c r="R11" s="98">
        <v>30.7</v>
      </c>
      <c r="S11" s="70">
        <v>252216</v>
      </c>
      <c r="T11" s="99">
        <v>43</v>
      </c>
      <c r="U11" s="195"/>
      <c r="V11" s="196" t="s">
        <v>548</v>
      </c>
      <c r="W11" s="304" t="s">
        <v>21</v>
      </c>
      <c r="X11" s="304"/>
      <c r="Y11" s="304"/>
      <c r="Z11" s="210"/>
      <c r="AA11" s="70">
        <v>25073</v>
      </c>
      <c r="AB11" s="98">
        <v>15.3</v>
      </c>
      <c r="AC11" s="70">
        <v>59015</v>
      </c>
      <c r="AD11" s="98">
        <v>11.6</v>
      </c>
      <c r="AE11" s="70">
        <v>47838</v>
      </c>
      <c r="AF11" s="98">
        <v>42.5</v>
      </c>
      <c r="AG11" s="70">
        <v>23492</v>
      </c>
      <c r="AH11" s="98">
        <v>63.4</v>
      </c>
      <c r="AI11" s="70">
        <v>27707</v>
      </c>
      <c r="AJ11" s="98">
        <v>44.4</v>
      </c>
      <c r="AK11" s="70">
        <v>71263</v>
      </c>
      <c r="AL11" s="98">
        <v>106.4</v>
      </c>
      <c r="AM11" s="100">
        <v>17234</v>
      </c>
      <c r="AN11" s="99">
        <v>27.1</v>
      </c>
      <c r="AQ11" s="195"/>
      <c r="AR11" s="196" t="s">
        <v>548</v>
      </c>
      <c r="AS11" s="304" t="s">
        <v>21</v>
      </c>
      <c r="AT11" s="304"/>
      <c r="AU11" s="304"/>
      <c r="AV11" s="210"/>
      <c r="AW11" s="70">
        <v>86679</v>
      </c>
      <c r="AX11" s="98">
        <v>141.2</v>
      </c>
      <c r="AY11" s="100">
        <v>31621</v>
      </c>
      <c r="AZ11" s="98">
        <v>50.7</v>
      </c>
      <c r="BA11" s="70">
        <v>144995</v>
      </c>
      <c r="BB11" s="98">
        <v>149.9</v>
      </c>
      <c r="BC11" s="69">
        <v>649199</v>
      </c>
      <c r="BD11" s="98">
        <v>47.8</v>
      </c>
      <c r="BE11" s="69">
        <v>2579064</v>
      </c>
      <c r="BF11" s="99">
        <v>21</v>
      </c>
    </row>
    <row r="12" spans="1:58" ht="15.75" customHeight="1">
      <c r="A12" s="66"/>
      <c r="B12" s="67"/>
      <c r="C12" s="68" t="s">
        <v>549</v>
      </c>
      <c r="D12" s="319" t="s">
        <v>54</v>
      </c>
      <c r="E12" s="319"/>
      <c r="F12" s="210"/>
      <c r="G12" s="70"/>
      <c r="H12" s="98">
        <v>0</v>
      </c>
      <c r="I12" s="70"/>
      <c r="J12" s="98">
        <v>0</v>
      </c>
      <c r="K12" s="70"/>
      <c r="L12" s="98">
        <v>0</v>
      </c>
      <c r="M12" s="70">
        <v>0</v>
      </c>
      <c r="N12" s="98">
        <v>0</v>
      </c>
      <c r="O12" s="70">
        <v>0</v>
      </c>
      <c r="P12" s="98">
        <v>0</v>
      </c>
      <c r="Q12" s="70">
        <v>0</v>
      </c>
      <c r="R12" s="98">
        <v>0</v>
      </c>
      <c r="S12" s="70"/>
      <c r="T12" s="99">
        <v>0</v>
      </c>
      <c r="U12" s="195"/>
      <c r="V12" s="196"/>
      <c r="W12" s="194" t="s">
        <v>492</v>
      </c>
      <c r="X12" s="304" t="s">
        <v>54</v>
      </c>
      <c r="Y12" s="304"/>
      <c r="Z12" s="210"/>
      <c r="AA12" s="70"/>
      <c r="AB12" s="98">
        <v>0</v>
      </c>
      <c r="AC12" s="70">
        <v>0</v>
      </c>
      <c r="AD12" s="98">
        <v>0</v>
      </c>
      <c r="AE12" s="70">
        <v>0</v>
      </c>
      <c r="AF12" s="98">
        <v>0</v>
      </c>
      <c r="AG12" s="70">
        <v>0</v>
      </c>
      <c r="AH12" s="98">
        <v>0</v>
      </c>
      <c r="AI12" s="70"/>
      <c r="AJ12" s="98">
        <v>0</v>
      </c>
      <c r="AK12" s="70">
        <v>41</v>
      </c>
      <c r="AL12" s="98">
        <v>0.1</v>
      </c>
      <c r="AM12" s="100">
        <v>0</v>
      </c>
      <c r="AN12" s="99">
        <v>0</v>
      </c>
      <c r="AQ12" s="195"/>
      <c r="AR12" s="196"/>
      <c r="AS12" s="194" t="s">
        <v>492</v>
      </c>
      <c r="AT12" s="347" t="s">
        <v>54</v>
      </c>
      <c r="AU12" s="347"/>
      <c r="AV12" s="210"/>
      <c r="AW12" s="70">
        <v>0</v>
      </c>
      <c r="AX12" s="98">
        <v>0</v>
      </c>
      <c r="AY12" s="100">
        <v>0</v>
      </c>
      <c r="AZ12" s="98">
        <v>0</v>
      </c>
      <c r="BA12" s="70">
        <v>3</v>
      </c>
      <c r="BB12" s="98">
        <v>0</v>
      </c>
      <c r="BC12" s="69">
        <v>44</v>
      </c>
      <c r="BD12" s="98">
        <v>0</v>
      </c>
      <c r="BE12" s="69">
        <v>44</v>
      </c>
      <c r="BF12" s="99">
        <v>0</v>
      </c>
    </row>
    <row r="13" spans="1:58" ht="15.75" customHeight="1">
      <c r="A13" s="66"/>
      <c r="B13" s="67"/>
      <c r="C13" s="68" t="s">
        <v>493</v>
      </c>
      <c r="D13" s="319" t="s">
        <v>55</v>
      </c>
      <c r="E13" s="319"/>
      <c r="F13" s="210"/>
      <c r="G13" s="70">
        <v>311441</v>
      </c>
      <c r="H13" s="98">
        <v>10.1</v>
      </c>
      <c r="I13" s="70">
        <v>375232</v>
      </c>
      <c r="J13" s="98">
        <v>20.6</v>
      </c>
      <c r="K13" s="70">
        <v>350034</v>
      </c>
      <c r="L13" s="98">
        <v>12.2</v>
      </c>
      <c r="M13" s="70">
        <v>1036707</v>
      </c>
      <c r="N13" s="98">
        <v>13.3</v>
      </c>
      <c r="O13" s="70">
        <v>164888</v>
      </c>
      <c r="P13" s="98">
        <v>32.9</v>
      </c>
      <c r="Q13" s="70">
        <v>192655</v>
      </c>
      <c r="R13" s="98">
        <v>30.7</v>
      </c>
      <c r="S13" s="70">
        <v>252216</v>
      </c>
      <c r="T13" s="99">
        <v>43</v>
      </c>
      <c r="U13" s="195"/>
      <c r="V13" s="196"/>
      <c r="W13" s="194" t="s">
        <v>46</v>
      </c>
      <c r="X13" s="304" t="s">
        <v>55</v>
      </c>
      <c r="Y13" s="304"/>
      <c r="Z13" s="210"/>
      <c r="AA13" s="70">
        <v>25073</v>
      </c>
      <c r="AB13" s="98">
        <v>15.3</v>
      </c>
      <c r="AC13" s="70">
        <v>59015</v>
      </c>
      <c r="AD13" s="98">
        <v>11.6</v>
      </c>
      <c r="AE13" s="70">
        <v>47838</v>
      </c>
      <c r="AF13" s="98">
        <v>42.5</v>
      </c>
      <c r="AG13" s="70">
        <v>23492</v>
      </c>
      <c r="AH13" s="98">
        <v>63.4</v>
      </c>
      <c r="AI13" s="70">
        <v>27707</v>
      </c>
      <c r="AJ13" s="98">
        <v>44.4</v>
      </c>
      <c r="AK13" s="70">
        <v>71222</v>
      </c>
      <c r="AL13" s="98">
        <v>106.3</v>
      </c>
      <c r="AM13" s="100">
        <v>17234</v>
      </c>
      <c r="AN13" s="99">
        <v>27.1</v>
      </c>
      <c r="AQ13" s="195"/>
      <c r="AR13" s="196"/>
      <c r="AS13" s="194" t="s">
        <v>46</v>
      </c>
      <c r="AT13" s="304" t="s">
        <v>55</v>
      </c>
      <c r="AU13" s="304"/>
      <c r="AV13" s="210"/>
      <c r="AW13" s="70">
        <v>86679</v>
      </c>
      <c r="AX13" s="98">
        <v>141.2</v>
      </c>
      <c r="AY13" s="100">
        <v>31621</v>
      </c>
      <c r="AZ13" s="98">
        <v>50.7</v>
      </c>
      <c r="BA13" s="70">
        <v>144992</v>
      </c>
      <c r="BB13" s="98">
        <v>149.8</v>
      </c>
      <c r="BC13" s="69">
        <v>649155</v>
      </c>
      <c r="BD13" s="98">
        <v>47.8</v>
      </c>
      <c r="BE13" s="69">
        <v>2579020</v>
      </c>
      <c r="BF13" s="99">
        <v>21</v>
      </c>
    </row>
    <row r="14" spans="1:58" ht="15.75" customHeight="1">
      <c r="A14" s="66"/>
      <c r="B14" s="67"/>
      <c r="C14" s="68" t="s">
        <v>550</v>
      </c>
      <c r="D14" s="343" t="s">
        <v>600</v>
      </c>
      <c r="E14" s="343"/>
      <c r="F14" s="210"/>
      <c r="G14" s="70">
        <v>0</v>
      </c>
      <c r="H14" s="98">
        <v>0</v>
      </c>
      <c r="I14" s="70">
        <v>0</v>
      </c>
      <c r="J14" s="98">
        <v>0</v>
      </c>
      <c r="K14" s="70">
        <v>0</v>
      </c>
      <c r="L14" s="98">
        <v>0</v>
      </c>
      <c r="M14" s="70">
        <v>0</v>
      </c>
      <c r="N14" s="98">
        <v>0</v>
      </c>
      <c r="O14" s="70">
        <v>0</v>
      </c>
      <c r="P14" s="98">
        <v>0</v>
      </c>
      <c r="Q14" s="70">
        <v>0</v>
      </c>
      <c r="R14" s="98">
        <v>0</v>
      </c>
      <c r="S14" s="70">
        <v>0</v>
      </c>
      <c r="T14" s="99">
        <v>0</v>
      </c>
      <c r="U14" s="195"/>
      <c r="V14" s="196"/>
      <c r="W14" s="194" t="s">
        <v>484</v>
      </c>
      <c r="X14" s="337" t="s">
        <v>600</v>
      </c>
      <c r="Y14" s="337"/>
      <c r="Z14" s="210"/>
      <c r="AA14" s="70">
        <v>0</v>
      </c>
      <c r="AB14" s="98">
        <v>0</v>
      </c>
      <c r="AC14" s="70">
        <v>0</v>
      </c>
      <c r="AD14" s="98">
        <v>0</v>
      </c>
      <c r="AE14" s="70">
        <v>0</v>
      </c>
      <c r="AF14" s="98">
        <v>0</v>
      </c>
      <c r="AG14" s="70">
        <v>0</v>
      </c>
      <c r="AH14" s="98">
        <v>0</v>
      </c>
      <c r="AI14" s="70">
        <v>0</v>
      </c>
      <c r="AJ14" s="98">
        <v>0</v>
      </c>
      <c r="AK14" s="70"/>
      <c r="AL14" s="98">
        <v>0</v>
      </c>
      <c r="AM14" s="100">
        <v>0</v>
      </c>
      <c r="AN14" s="99">
        <v>0</v>
      </c>
      <c r="AQ14" s="195"/>
      <c r="AR14" s="196"/>
      <c r="AS14" s="194" t="s">
        <v>484</v>
      </c>
      <c r="AT14" s="337" t="s">
        <v>600</v>
      </c>
      <c r="AU14" s="337"/>
      <c r="AV14" s="210"/>
      <c r="AW14" s="70">
        <v>0</v>
      </c>
      <c r="AX14" s="98">
        <v>0</v>
      </c>
      <c r="AY14" s="100">
        <v>0</v>
      </c>
      <c r="AZ14" s="98">
        <v>0</v>
      </c>
      <c r="BA14" s="70">
        <v>0</v>
      </c>
      <c r="BB14" s="98">
        <v>0</v>
      </c>
      <c r="BC14" s="69">
        <v>0</v>
      </c>
      <c r="BD14" s="98">
        <v>0</v>
      </c>
      <c r="BE14" s="69">
        <v>0</v>
      </c>
      <c r="BF14" s="99">
        <v>0</v>
      </c>
    </row>
    <row r="15" spans="1:58" ht="15.75" customHeight="1">
      <c r="A15" s="66"/>
      <c r="B15" s="67" t="s">
        <v>43</v>
      </c>
      <c r="C15" s="319" t="s">
        <v>17</v>
      </c>
      <c r="D15" s="319"/>
      <c r="E15" s="319"/>
      <c r="F15" s="210"/>
      <c r="G15" s="70">
        <v>1604039</v>
      </c>
      <c r="H15" s="98">
        <v>52.2</v>
      </c>
      <c r="I15" s="70">
        <v>989628</v>
      </c>
      <c r="J15" s="98">
        <v>54.2</v>
      </c>
      <c r="K15" s="70">
        <v>2753903</v>
      </c>
      <c r="L15" s="98">
        <v>95.6</v>
      </c>
      <c r="M15" s="70">
        <v>5347570</v>
      </c>
      <c r="N15" s="98">
        <v>68.7</v>
      </c>
      <c r="O15" s="70">
        <v>373667</v>
      </c>
      <c r="P15" s="98">
        <v>74.5</v>
      </c>
      <c r="Q15" s="70">
        <v>543628</v>
      </c>
      <c r="R15" s="98">
        <v>86.7</v>
      </c>
      <c r="S15" s="70">
        <v>524380</v>
      </c>
      <c r="T15" s="99">
        <v>89.5</v>
      </c>
      <c r="U15" s="195"/>
      <c r="V15" s="196" t="s">
        <v>551</v>
      </c>
      <c r="W15" s="304" t="s">
        <v>17</v>
      </c>
      <c r="X15" s="304"/>
      <c r="Y15" s="304"/>
      <c r="Z15" s="210"/>
      <c r="AA15" s="70">
        <v>91580</v>
      </c>
      <c r="AB15" s="98">
        <v>55.8</v>
      </c>
      <c r="AC15" s="70">
        <v>295699</v>
      </c>
      <c r="AD15" s="98">
        <v>57.9</v>
      </c>
      <c r="AE15" s="70">
        <v>96228</v>
      </c>
      <c r="AF15" s="98">
        <v>85.5</v>
      </c>
      <c r="AG15" s="70">
        <v>51604</v>
      </c>
      <c r="AH15" s="98">
        <v>139.3</v>
      </c>
      <c r="AI15" s="70">
        <v>62923</v>
      </c>
      <c r="AJ15" s="98">
        <v>100.9</v>
      </c>
      <c r="AK15" s="70">
        <v>190874</v>
      </c>
      <c r="AL15" s="98">
        <v>285</v>
      </c>
      <c r="AM15" s="100">
        <v>49405</v>
      </c>
      <c r="AN15" s="99">
        <v>77.6</v>
      </c>
      <c r="AQ15" s="195"/>
      <c r="AR15" s="196" t="s">
        <v>551</v>
      </c>
      <c r="AS15" s="304" t="s">
        <v>17</v>
      </c>
      <c r="AT15" s="304"/>
      <c r="AU15" s="304"/>
      <c r="AV15" s="210"/>
      <c r="AW15" s="70">
        <v>121932</v>
      </c>
      <c r="AX15" s="98">
        <v>198.7</v>
      </c>
      <c r="AY15" s="100">
        <v>60083</v>
      </c>
      <c r="AZ15" s="98">
        <v>96.3</v>
      </c>
      <c r="BA15" s="70">
        <v>184552</v>
      </c>
      <c r="BB15" s="98">
        <v>190.7</v>
      </c>
      <c r="BC15" s="69">
        <v>1354782</v>
      </c>
      <c r="BD15" s="98">
        <v>99.7</v>
      </c>
      <c r="BE15" s="69">
        <v>8985284</v>
      </c>
      <c r="BF15" s="99">
        <v>73.1</v>
      </c>
    </row>
    <row r="16" spans="1:58" ht="15.75" customHeight="1">
      <c r="A16" s="66"/>
      <c r="B16" s="67" t="s">
        <v>552</v>
      </c>
      <c r="C16" s="319" t="s">
        <v>142</v>
      </c>
      <c r="D16" s="319"/>
      <c r="E16" s="319"/>
      <c r="F16" s="210"/>
      <c r="G16" s="70">
        <v>174138</v>
      </c>
      <c r="H16" s="98">
        <v>5.7</v>
      </c>
      <c r="I16" s="70">
        <v>106855</v>
      </c>
      <c r="J16" s="98">
        <v>5.9</v>
      </c>
      <c r="K16" s="70">
        <v>309216</v>
      </c>
      <c r="L16" s="98">
        <v>10.7</v>
      </c>
      <c r="M16" s="70">
        <v>590209</v>
      </c>
      <c r="N16" s="98">
        <v>7.6</v>
      </c>
      <c r="O16" s="70">
        <v>25525</v>
      </c>
      <c r="P16" s="98">
        <v>5.1</v>
      </c>
      <c r="Q16" s="70">
        <v>74186</v>
      </c>
      <c r="R16" s="98">
        <v>11.8</v>
      </c>
      <c r="S16" s="70">
        <v>52168</v>
      </c>
      <c r="T16" s="99">
        <v>8.9</v>
      </c>
      <c r="U16" s="195"/>
      <c r="V16" s="196" t="s">
        <v>553</v>
      </c>
      <c r="W16" s="304" t="s">
        <v>142</v>
      </c>
      <c r="X16" s="304"/>
      <c r="Y16" s="304"/>
      <c r="Z16" s="210"/>
      <c r="AA16" s="70">
        <v>7821</v>
      </c>
      <c r="AB16" s="98">
        <v>4.8</v>
      </c>
      <c r="AC16" s="70">
        <v>15244</v>
      </c>
      <c r="AD16" s="98">
        <v>3</v>
      </c>
      <c r="AE16" s="70">
        <v>17786</v>
      </c>
      <c r="AF16" s="98">
        <v>15.8</v>
      </c>
      <c r="AG16" s="70">
        <v>70</v>
      </c>
      <c r="AH16" s="98">
        <v>0.2</v>
      </c>
      <c r="AI16" s="70">
        <v>18593</v>
      </c>
      <c r="AJ16" s="98">
        <v>29.8</v>
      </c>
      <c r="AK16" s="70">
        <v>22854</v>
      </c>
      <c r="AL16" s="98">
        <v>34.1</v>
      </c>
      <c r="AM16" s="100">
        <v>586</v>
      </c>
      <c r="AN16" s="99">
        <v>0.9</v>
      </c>
      <c r="AQ16" s="195"/>
      <c r="AR16" s="196" t="s">
        <v>553</v>
      </c>
      <c r="AS16" s="304" t="s">
        <v>142</v>
      </c>
      <c r="AT16" s="304"/>
      <c r="AU16" s="304"/>
      <c r="AV16" s="210"/>
      <c r="AW16" s="70">
        <v>6734</v>
      </c>
      <c r="AX16" s="98">
        <v>11</v>
      </c>
      <c r="AY16" s="100">
        <v>33</v>
      </c>
      <c r="AZ16" s="98">
        <v>0.1</v>
      </c>
      <c r="BA16" s="70">
        <v>5323</v>
      </c>
      <c r="BB16" s="98">
        <v>5.5</v>
      </c>
      <c r="BC16" s="69">
        <v>169679</v>
      </c>
      <c r="BD16" s="98">
        <v>12.5</v>
      </c>
      <c r="BE16" s="69">
        <v>1038739</v>
      </c>
      <c r="BF16" s="99">
        <v>8.4</v>
      </c>
    </row>
    <row r="17" spans="1:58" ht="15.75" customHeight="1">
      <c r="A17" s="66"/>
      <c r="B17" s="67" t="s">
        <v>554</v>
      </c>
      <c r="C17" s="319" t="s">
        <v>56</v>
      </c>
      <c r="D17" s="319"/>
      <c r="E17" s="319"/>
      <c r="F17" s="210"/>
      <c r="G17" s="70">
        <v>139585</v>
      </c>
      <c r="H17" s="98">
        <v>4.5</v>
      </c>
      <c r="I17" s="70">
        <v>295960</v>
      </c>
      <c r="J17" s="98">
        <v>16.2</v>
      </c>
      <c r="K17" s="70">
        <v>1050655</v>
      </c>
      <c r="L17" s="98">
        <v>36.5</v>
      </c>
      <c r="M17" s="70">
        <v>1486200</v>
      </c>
      <c r="N17" s="98">
        <v>19.1</v>
      </c>
      <c r="O17" s="70">
        <v>38132</v>
      </c>
      <c r="P17" s="98">
        <v>7.6</v>
      </c>
      <c r="Q17" s="70">
        <v>62816</v>
      </c>
      <c r="R17" s="98">
        <v>10</v>
      </c>
      <c r="S17" s="70">
        <v>77948</v>
      </c>
      <c r="T17" s="99">
        <v>13.3</v>
      </c>
      <c r="U17" s="195"/>
      <c r="V17" s="196" t="s">
        <v>481</v>
      </c>
      <c r="W17" s="304" t="s">
        <v>56</v>
      </c>
      <c r="X17" s="304"/>
      <c r="Y17" s="304"/>
      <c r="Z17" s="210"/>
      <c r="AA17" s="70">
        <v>11676</v>
      </c>
      <c r="AB17" s="98">
        <v>7.1</v>
      </c>
      <c r="AC17" s="70">
        <v>32751</v>
      </c>
      <c r="AD17" s="98">
        <v>6.4</v>
      </c>
      <c r="AE17" s="70">
        <v>6387</v>
      </c>
      <c r="AF17" s="98">
        <v>5.7</v>
      </c>
      <c r="AG17" s="70">
        <v>10511</v>
      </c>
      <c r="AH17" s="98">
        <v>28.4</v>
      </c>
      <c r="AI17" s="70">
        <v>12539</v>
      </c>
      <c r="AJ17" s="98">
        <v>20.1</v>
      </c>
      <c r="AK17" s="70">
        <v>13888</v>
      </c>
      <c r="AL17" s="98">
        <v>20.7</v>
      </c>
      <c r="AM17" s="100">
        <v>3836</v>
      </c>
      <c r="AN17" s="99">
        <v>6</v>
      </c>
      <c r="AQ17" s="195"/>
      <c r="AR17" s="196" t="s">
        <v>481</v>
      </c>
      <c r="AS17" s="304" t="s">
        <v>56</v>
      </c>
      <c r="AT17" s="304"/>
      <c r="AU17" s="304"/>
      <c r="AV17" s="210"/>
      <c r="AW17" s="70">
        <v>2881</v>
      </c>
      <c r="AX17" s="98">
        <v>4.7</v>
      </c>
      <c r="AY17" s="100">
        <v>9639</v>
      </c>
      <c r="AZ17" s="98">
        <v>15.5</v>
      </c>
      <c r="BA17" s="70">
        <v>1388</v>
      </c>
      <c r="BB17" s="98">
        <v>1.4</v>
      </c>
      <c r="BC17" s="69">
        <v>176043</v>
      </c>
      <c r="BD17" s="98">
        <v>13</v>
      </c>
      <c r="BE17" s="69">
        <v>1979396</v>
      </c>
      <c r="BF17" s="99">
        <v>16.1</v>
      </c>
    </row>
    <row r="18" spans="1:58" ht="15.75" customHeight="1">
      <c r="A18" s="66"/>
      <c r="B18" s="67" t="s">
        <v>555</v>
      </c>
      <c r="C18" s="319" t="s">
        <v>143</v>
      </c>
      <c r="D18" s="319"/>
      <c r="E18" s="319"/>
      <c r="F18" s="210"/>
      <c r="G18" s="70">
        <v>30486</v>
      </c>
      <c r="H18" s="98">
        <v>1</v>
      </c>
      <c r="I18" s="70">
        <v>2083</v>
      </c>
      <c r="J18" s="98">
        <v>0.1</v>
      </c>
      <c r="K18" s="70">
        <v>6224</v>
      </c>
      <c r="L18" s="98">
        <v>0.2</v>
      </c>
      <c r="M18" s="70">
        <v>38793</v>
      </c>
      <c r="N18" s="98">
        <v>0.5</v>
      </c>
      <c r="O18" s="70"/>
      <c r="P18" s="98">
        <v>0</v>
      </c>
      <c r="Q18" s="70">
        <v>1082</v>
      </c>
      <c r="R18" s="98">
        <v>0.2</v>
      </c>
      <c r="S18" s="70">
        <v>169</v>
      </c>
      <c r="T18" s="99">
        <v>0</v>
      </c>
      <c r="U18" s="195"/>
      <c r="V18" s="196" t="s">
        <v>556</v>
      </c>
      <c r="W18" s="304" t="s">
        <v>143</v>
      </c>
      <c r="X18" s="304"/>
      <c r="Y18" s="304"/>
      <c r="Z18" s="210"/>
      <c r="AA18" s="70">
        <v>0</v>
      </c>
      <c r="AB18" s="98">
        <v>0</v>
      </c>
      <c r="AC18" s="70">
        <v>142</v>
      </c>
      <c r="AD18" s="98">
        <v>0</v>
      </c>
      <c r="AE18" s="70">
        <v>680</v>
      </c>
      <c r="AF18" s="98">
        <v>0.6</v>
      </c>
      <c r="AG18" s="70">
        <v>0</v>
      </c>
      <c r="AH18" s="98">
        <v>0</v>
      </c>
      <c r="AI18" s="70">
        <v>0</v>
      </c>
      <c r="AJ18" s="98">
        <v>0</v>
      </c>
      <c r="AK18" s="70">
        <v>2185</v>
      </c>
      <c r="AL18" s="98">
        <v>3.3</v>
      </c>
      <c r="AM18" s="100">
        <v>0</v>
      </c>
      <c r="AN18" s="99">
        <v>0</v>
      </c>
      <c r="AQ18" s="195"/>
      <c r="AR18" s="196" t="s">
        <v>556</v>
      </c>
      <c r="AS18" s="304" t="s">
        <v>143</v>
      </c>
      <c r="AT18" s="304"/>
      <c r="AU18" s="304"/>
      <c r="AV18" s="210"/>
      <c r="AW18" s="70"/>
      <c r="AX18" s="98">
        <v>0</v>
      </c>
      <c r="AY18" s="100">
        <v>374</v>
      </c>
      <c r="AZ18" s="98">
        <v>0.6</v>
      </c>
      <c r="BA18" s="70"/>
      <c r="BB18" s="98">
        <v>0</v>
      </c>
      <c r="BC18" s="69">
        <v>8330</v>
      </c>
      <c r="BD18" s="98">
        <v>0.6</v>
      </c>
      <c r="BE18" s="69">
        <v>49991</v>
      </c>
      <c r="BF18" s="99">
        <v>0.4</v>
      </c>
    </row>
    <row r="19" spans="1:58" ht="15.75" customHeight="1">
      <c r="A19" s="66"/>
      <c r="B19" s="67" t="s">
        <v>557</v>
      </c>
      <c r="C19" s="319" t="s">
        <v>144</v>
      </c>
      <c r="D19" s="319"/>
      <c r="E19" s="319"/>
      <c r="F19" s="210"/>
      <c r="G19" s="70">
        <v>52932</v>
      </c>
      <c r="H19" s="98">
        <v>1.7</v>
      </c>
      <c r="I19" s="70">
        <v>37987</v>
      </c>
      <c r="J19" s="98">
        <v>2.1</v>
      </c>
      <c r="K19" s="70">
        <v>111964</v>
      </c>
      <c r="L19" s="98">
        <v>3.9</v>
      </c>
      <c r="M19" s="70">
        <v>202883</v>
      </c>
      <c r="N19" s="98">
        <v>2.6</v>
      </c>
      <c r="O19" s="70">
        <v>9807</v>
      </c>
      <c r="P19" s="98">
        <v>2</v>
      </c>
      <c r="Q19" s="70">
        <v>295</v>
      </c>
      <c r="R19" s="98">
        <v>0</v>
      </c>
      <c r="S19" s="70">
        <v>6846</v>
      </c>
      <c r="T19" s="99">
        <v>1.2</v>
      </c>
      <c r="U19" s="195"/>
      <c r="V19" s="196" t="s">
        <v>558</v>
      </c>
      <c r="W19" s="304" t="s">
        <v>144</v>
      </c>
      <c r="X19" s="304"/>
      <c r="Y19" s="304"/>
      <c r="Z19" s="210"/>
      <c r="AA19" s="70">
        <v>1280</v>
      </c>
      <c r="AB19" s="98">
        <v>0.8</v>
      </c>
      <c r="AC19" s="70">
        <v>1336</v>
      </c>
      <c r="AD19" s="98">
        <v>0.3</v>
      </c>
      <c r="AE19" s="70">
        <v>1043</v>
      </c>
      <c r="AF19" s="98">
        <v>0.9</v>
      </c>
      <c r="AG19" s="70">
        <v>757</v>
      </c>
      <c r="AH19" s="98">
        <v>2</v>
      </c>
      <c r="AI19" s="70">
        <v>1261</v>
      </c>
      <c r="AJ19" s="98">
        <v>2</v>
      </c>
      <c r="AK19" s="70">
        <v>2317</v>
      </c>
      <c r="AL19" s="98">
        <v>3.5</v>
      </c>
      <c r="AM19" s="100">
        <v>0</v>
      </c>
      <c r="AN19" s="99">
        <v>0</v>
      </c>
      <c r="AQ19" s="195"/>
      <c r="AR19" s="196" t="s">
        <v>558</v>
      </c>
      <c r="AS19" s="304" t="s">
        <v>144</v>
      </c>
      <c r="AT19" s="304"/>
      <c r="AU19" s="304"/>
      <c r="AV19" s="210"/>
      <c r="AW19" s="70">
        <v>349</v>
      </c>
      <c r="AX19" s="98">
        <v>0.6</v>
      </c>
      <c r="AY19" s="100">
        <v>379</v>
      </c>
      <c r="AZ19" s="98">
        <v>0.6</v>
      </c>
      <c r="BA19" s="70">
        <v>3611</v>
      </c>
      <c r="BB19" s="98">
        <v>3.7</v>
      </c>
      <c r="BC19" s="69">
        <v>13708</v>
      </c>
      <c r="BD19" s="98">
        <v>1</v>
      </c>
      <c r="BE19" s="69">
        <v>292755</v>
      </c>
      <c r="BF19" s="99">
        <v>2.4</v>
      </c>
    </row>
    <row r="20" spans="1:58" ht="15.75" customHeight="1">
      <c r="A20" s="66"/>
      <c r="B20" s="67" t="s">
        <v>559</v>
      </c>
      <c r="C20" s="319" t="s">
        <v>145</v>
      </c>
      <c r="D20" s="319"/>
      <c r="E20" s="319"/>
      <c r="F20" s="210"/>
      <c r="G20" s="70">
        <v>4037</v>
      </c>
      <c r="H20" s="98">
        <v>0.1</v>
      </c>
      <c r="I20" s="70">
        <v>26878</v>
      </c>
      <c r="J20" s="98">
        <v>1.5</v>
      </c>
      <c r="K20" s="70"/>
      <c r="L20" s="98">
        <v>0</v>
      </c>
      <c r="M20" s="70">
        <v>30915</v>
      </c>
      <c r="N20" s="98">
        <v>0.4</v>
      </c>
      <c r="O20" s="70">
        <v>0</v>
      </c>
      <c r="P20" s="98">
        <v>0</v>
      </c>
      <c r="Q20" s="70">
        <v>0</v>
      </c>
      <c r="R20" s="98">
        <v>0</v>
      </c>
      <c r="S20" s="70">
        <v>0</v>
      </c>
      <c r="T20" s="99">
        <v>0</v>
      </c>
      <c r="U20" s="195"/>
      <c r="V20" s="196" t="s">
        <v>560</v>
      </c>
      <c r="W20" s="304" t="s">
        <v>145</v>
      </c>
      <c r="X20" s="304"/>
      <c r="Y20" s="304"/>
      <c r="Z20" s="210"/>
      <c r="AA20" s="70">
        <v>0</v>
      </c>
      <c r="AB20" s="98">
        <v>0</v>
      </c>
      <c r="AC20" s="70">
        <v>0</v>
      </c>
      <c r="AD20" s="98">
        <v>0</v>
      </c>
      <c r="AE20" s="70">
        <v>232</v>
      </c>
      <c r="AF20" s="98">
        <v>0.2</v>
      </c>
      <c r="AG20" s="70"/>
      <c r="AH20" s="98">
        <v>0</v>
      </c>
      <c r="AI20" s="70">
        <v>0</v>
      </c>
      <c r="AJ20" s="98">
        <v>0</v>
      </c>
      <c r="AK20" s="70"/>
      <c r="AL20" s="98">
        <v>0</v>
      </c>
      <c r="AM20" s="100">
        <v>0</v>
      </c>
      <c r="AN20" s="99">
        <v>0</v>
      </c>
      <c r="AQ20" s="195"/>
      <c r="AR20" s="196" t="s">
        <v>560</v>
      </c>
      <c r="AS20" s="304" t="s">
        <v>145</v>
      </c>
      <c r="AT20" s="304"/>
      <c r="AU20" s="304"/>
      <c r="AV20" s="210"/>
      <c r="AW20" s="70"/>
      <c r="AX20" s="98">
        <v>0</v>
      </c>
      <c r="AY20" s="100"/>
      <c r="AZ20" s="98">
        <v>0</v>
      </c>
      <c r="BA20" s="70">
        <v>1</v>
      </c>
      <c r="BB20" s="98">
        <v>0</v>
      </c>
      <c r="BC20" s="69">
        <v>233</v>
      </c>
      <c r="BD20" s="98">
        <v>0</v>
      </c>
      <c r="BE20" s="69">
        <v>34628</v>
      </c>
      <c r="BF20" s="99">
        <v>0.3</v>
      </c>
    </row>
    <row r="21" spans="1:58" ht="15.75" customHeight="1">
      <c r="A21" s="66"/>
      <c r="B21" s="67" t="s">
        <v>603</v>
      </c>
      <c r="C21" s="319" t="s">
        <v>146</v>
      </c>
      <c r="D21" s="319"/>
      <c r="E21" s="319"/>
      <c r="F21" s="210"/>
      <c r="G21" s="70">
        <v>188407</v>
      </c>
      <c r="H21" s="98">
        <v>6.1</v>
      </c>
      <c r="I21" s="70">
        <v>614988</v>
      </c>
      <c r="J21" s="98">
        <v>33.7</v>
      </c>
      <c r="K21" s="70">
        <v>19015</v>
      </c>
      <c r="L21" s="98">
        <v>0.7</v>
      </c>
      <c r="M21" s="70">
        <v>822410</v>
      </c>
      <c r="N21" s="98">
        <v>10.6</v>
      </c>
      <c r="O21" s="70">
        <v>271336</v>
      </c>
      <c r="P21" s="98">
        <v>54.1</v>
      </c>
      <c r="Q21" s="70">
        <v>0</v>
      </c>
      <c r="R21" s="98">
        <v>0</v>
      </c>
      <c r="S21" s="70"/>
      <c r="T21" s="99">
        <v>0</v>
      </c>
      <c r="U21" s="195"/>
      <c r="V21" s="196" t="s">
        <v>601</v>
      </c>
      <c r="W21" s="304" t="s">
        <v>146</v>
      </c>
      <c r="X21" s="304"/>
      <c r="Y21" s="304"/>
      <c r="Z21" s="210"/>
      <c r="AA21" s="70">
        <v>0</v>
      </c>
      <c r="AB21" s="98">
        <v>0</v>
      </c>
      <c r="AC21" s="70">
        <v>352961</v>
      </c>
      <c r="AD21" s="98">
        <v>69.1</v>
      </c>
      <c r="AE21" s="70">
        <v>0</v>
      </c>
      <c r="AF21" s="98">
        <v>0</v>
      </c>
      <c r="AG21" s="70">
        <v>0</v>
      </c>
      <c r="AH21" s="98">
        <v>0</v>
      </c>
      <c r="AI21" s="70">
        <v>0</v>
      </c>
      <c r="AJ21" s="98">
        <v>0</v>
      </c>
      <c r="AK21" s="70"/>
      <c r="AL21" s="98">
        <v>0</v>
      </c>
      <c r="AM21" s="100">
        <v>65737</v>
      </c>
      <c r="AN21" s="99">
        <v>103.2</v>
      </c>
      <c r="AQ21" s="195"/>
      <c r="AR21" s="196" t="s">
        <v>601</v>
      </c>
      <c r="AS21" s="304" t="s">
        <v>146</v>
      </c>
      <c r="AT21" s="304"/>
      <c r="AU21" s="304"/>
      <c r="AV21" s="210"/>
      <c r="AW21" s="70">
        <v>0</v>
      </c>
      <c r="AX21" s="98">
        <v>0</v>
      </c>
      <c r="AY21" s="100">
        <v>0</v>
      </c>
      <c r="AZ21" s="98">
        <v>0</v>
      </c>
      <c r="BA21" s="70">
        <v>0</v>
      </c>
      <c r="BB21" s="98">
        <v>0</v>
      </c>
      <c r="BC21" s="69">
        <v>273770</v>
      </c>
      <c r="BD21" s="98">
        <v>20.1</v>
      </c>
      <c r="BE21" s="69">
        <v>2005088</v>
      </c>
      <c r="BF21" s="99">
        <v>16.3</v>
      </c>
    </row>
    <row r="22" spans="1:58" ht="15.75" customHeight="1">
      <c r="A22" s="66"/>
      <c r="B22" s="67" t="s">
        <v>601</v>
      </c>
      <c r="C22" s="319" t="s">
        <v>57</v>
      </c>
      <c r="D22" s="319"/>
      <c r="E22" s="319"/>
      <c r="F22" s="210"/>
      <c r="G22" s="70">
        <v>1297033</v>
      </c>
      <c r="H22" s="101">
        <v>42.2</v>
      </c>
      <c r="I22" s="70">
        <v>511932</v>
      </c>
      <c r="J22" s="101">
        <v>28.1</v>
      </c>
      <c r="K22" s="70">
        <v>1437732</v>
      </c>
      <c r="L22" s="101">
        <v>49.9</v>
      </c>
      <c r="M22" s="70">
        <v>3246697</v>
      </c>
      <c r="N22" s="101">
        <v>41.7</v>
      </c>
      <c r="O22" s="70">
        <v>167761</v>
      </c>
      <c r="P22" s="101">
        <v>33.5</v>
      </c>
      <c r="Q22" s="70">
        <v>300119</v>
      </c>
      <c r="R22" s="101">
        <v>47.9</v>
      </c>
      <c r="S22" s="70">
        <v>245322</v>
      </c>
      <c r="T22" s="102">
        <v>41.9</v>
      </c>
      <c r="U22" s="195"/>
      <c r="V22" s="196" t="s">
        <v>602</v>
      </c>
      <c r="W22" s="304" t="s">
        <v>57</v>
      </c>
      <c r="X22" s="304"/>
      <c r="Y22" s="304"/>
      <c r="Z22" s="210"/>
      <c r="AA22" s="70">
        <v>45366</v>
      </c>
      <c r="AB22" s="101">
        <v>27.6</v>
      </c>
      <c r="AC22" s="70">
        <v>113645</v>
      </c>
      <c r="AD22" s="101">
        <v>22.3</v>
      </c>
      <c r="AE22" s="208">
        <v>35365</v>
      </c>
      <c r="AF22" s="101">
        <v>31.4</v>
      </c>
      <c r="AG22" s="70">
        <v>13614</v>
      </c>
      <c r="AH22" s="101">
        <v>36.7</v>
      </c>
      <c r="AI22" s="208">
        <v>14099</v>
      </c>
      <c r="AJ22" s="101">
        <v>22.6</v>
      </c>
      <c r="AK22" s="100">
        <v>31327</v>
      </c>
      <c r="AL22" s="98">
        <v>46.8</v>
      </c>
      <c r="AM22" s="100">
        <v>8399</v>
      </c>
      <c r="AN22" s="102">
        <v>13.2</v>
      </c>
      <c r="AQ22" s="195"/>
      <c r="AR22" s="196" t="s">
        <v>602</v>
      </c>
      <c r="AS22" s="304" t="s">
        <v>57</v>
      </c>
      <c r="AT22" s="304"/>
      <c r="AU22" s="304"/>
      <c r="AV22" s="210"/>
      <c r="AW22" s="70">
        <v>30338</v>
      </c>
      <c r="AX22" s="101">
        <v>49.4</v>
      </c>
      <c r="AY22" s="100">
        <v>22382</v>
      </c>
      <c r="AZ22" s="98">
        <v>35.9</v>
      </c>
      <c r="BA22" s="70">
        <v>26132</v>
      </c>
      <c r="BB22" s="101">
        <v>27</v>
      </c>
      <c r="BC22" s="75">
        <v>434717</v>
      </c>
      <c r="BD22" s="101">
        <v>32</v>
      </c>
      <c r="BE22" s="75">
        <v>4840272</v>
      </c>
      <c r="BF22" s="99">
        <v>39.4</v>
      </c>
    </row>
    <row r="23" spans="1:58" ht="15.75" customHeight="1" thickBot="1">
      <c r="A23" s="103"/>
      <c r="B23" s="342" t="s">
        <v>58</v>
      </c>
      <c r="C23" s="342"/>
      <c r="D23" s="342"/>
      <c r="E23" s="342"/>
      <c r="F23" s="211"/>
      <c r="G23" s="104">
        <v>5329347</v>
      </c>
      <c r="H23" s="88">
        <v>173.4</v>
      </c>
      <c r="I23" s="104">
        <v>3597869</v>
      </c>
      <c r="J23" s="88">
        <v>197.2</v>
      </c>
      <c r="K23" s="104">
        <v>7054846</v>
      </c>
      <c r="L23" s="88">
        <v>244.9</v>
      </c>
      <c r="M23" s="104">
        <v>15982062</v>
      </c>
      <c r="N23" s="88">
        <v>205.4</v>
      </c>
      <c r="O23" s="104">
        <v>1201780</v>
      </c>
      <c r="P23" s="88">
        <v>239.7</v>
      </c>
      <c r="Q23" s="104">
        <v>1325759</v>
      </c>
      <c r="R23" s="88">
        <v>211.5</v>
      </c>
      <c r="S23" s="104">
        <v>1422432</v>
      </c>
      <c r="T23" s="90">
        <v>242.8</v>
      </c>
      <c r="U23" s="212"/>
      <c r="V23" s="342" t="s">
        <v>58</v>
      </c>
      <c r="W23" s="342"/>
      <c r="X23" s="342"/>
      <c r="Y23" s="342"/>
      <c r="Z23" s="211"/>
      <c r="AA23" s="104">
        <v>216354</v>
      </c>
      <c r="AB23" s="88">
        <v>131.8</v>
      </c>
      <c r="AC23" s="104">
        <v>969344</v>
      </c>
      <c r="AD23" s="88">
        <v>189.8</v>
      </c>
      <c r="AE23" s="104">
        <v>225451</v>
      </c>
      <c r="AF23" s="88">
        <v>200.4</v>
      </c>
      <c r="AG23" s="104">
        <v>109122</v>
      </c>
      <c r="AH23" s="88">
        <v>294.5</v>
      </c>
      <c r="AI23" s="104">
        <v>160504</v>
      </c>
      <c r="AJ23" s="88">
        <v>257.4</v>
      </c>
      <c r="AK23" s="104">
        <v>384778</v>
      </c>
      <c r="AL23" s="88">
        <v>574.5</v>
      </c>
      <c r="AM23" s="105">
        <v>156163</v>
      </c>
      <c r="AN23" s="90">
        <v>245.3</v>
      </c>
      <c r="AQ23" s="212"/>
      <c r="AR23" s="342" t="s">
        <v>58</v>
      </c>
      <c r="AS23" s="342"/>
      <c r="AT23" s="342"/>
      <c r="AU23" s="342"/>
      <c r="AV23" s="213"/>
      <c r="AW23" s="104">
        <v>291199</v>
      </c>
      <c r="AX23" s="88">
        <v>474.5</v>
      </c>
      <c r="AY23" s="105">
        <v>140216</v>
      </c>
      <c r="AZ23" s="88">
        <v>224.8</v>
      </c>
      <c r="BA23" s="104">
        <v>403032</v>
      </c>
      <c r="BB23" s="88">
        <v>416.5</v>
      </c>
      <c r="BC23" s="133">
        <v>3480679</v>
      </c>
      <c r="BD23" s="88">
        <v>256.1</v>
      </c>
      <c r="BE23" s="104">
        <v>26375324</v>
      </c>
      <c r="BF23" s="90">
        <v>214.5</v>
      </c>
    </row>
    <row r="24" ht="45" customHeight="1" thickBot="1"/>
    <row r="25" spans="1:54" ht="16.5" customHeight="1">
      <c r="A25" s="310" t="s">
        <v>151</v>
      </c>
      <c r="B25" s="311"/>
      <c r="C25" s="311"/>
      <c r="D25" s="311"/>
      <c r="E25" s="311"/>
      <c r="F25" s="312"/>
      <c r="G25" s="295" t="s">
        <v>562</v>
      </c>
      <c r="H25" s="297"/>
      <c r="I25" s="295" t="s">
        <v>563</v>
      </c>
      <c r="J25" s="296"/>
      <c r="K25" s="296"/>
      <c r="L25" s="296"/>
      <c r="M25" s="296"/>
      <c r="N25" s="296"/>
      <c r="O25" s="296"/>
      <c r="P25" s="297"/>
      <c r="Q25" s="295" t="s">
        <v>272</v>
      </c>
      <c r="R25" s="296"/>
      <c r="S25" s="296"/>
      <c r="T25" s="339"/>
      <c r="U25" s="316" t="s">
        <v>151</v>
      </c>
      <c r="V25" s="317"/>
      <c r="W25" s="317"/>
      <c r="X25" s="317"/>
      <c r="Y25" s="317"/>
      <c r="Z25" s="318"/>
      <c r="AA25" s="348" t="s">
        <v>274</v>
      </c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50"/>
      <c r="AQ25" s="316" t="s">
        <v>151</v>
      </c>
      <c r="AR25" s="317"/>
      <c r="AS25" s="317"/>
      <c r="AT25" s="317"/>
      <c r="AU25" s="317"/>
      <c r="AV25" s="318"/>
      <c r="AW25" s="358" t="s">
        <v>606</v>
      </c>
      <c r="AX25" s="359"/>
      <c r="AY25" s="359"/>
      <c r="AZ25" s="360"/>
      <c r="BA25" s="354" t="s">
        <v>292</v>
      </c>
      <c r="BB25" s="355"/>
    </row>
    <row r="26" spans="1:54" ht="16.5" customHeight="1">
      <c r="A26" s="340" t="s">
        <v>150</v>
      </c>
      <c r="B26" s="309"/>
      <c r="C26" s="309"/>
      <c r="D26" s="309"/>
      <c r="E26" s="309"/>
      <c r="F26" s="341"/>
      <c r="G26" s="327" t="s">
        <v>280</v>
      </c>
      <c r="H26" s="328"/>
      <c r="I26" s="327" t="s">
        <v>285</v>
      </c>
      <c r="J26" s="328"/>
      <c r="K26" s="327" t="s">
        <v>286</v>
      </c>
      <c r="L26" s="328"/>
      <c r="M26" s="327" t="s">
        <v>153</v>
      </c>
      <c r="N26" s="328"/>
      <c r="O26" s="327" t="s">
        <v>280</v>
      </c>
      <c r="P26" s="328"/>
      <c r="Q26" s="327" t="s">
        <v>211</v>
      </c>
      <c r="R26" s="328"/>
      <c r="S26" s="327" t="s">
        <v>212</v>
      </c>
      <c r="T26" s="335"/>
      <c r="U26" s="329" t="s">
        <v>150</v>
      </c>
      <c r="V26" s="303"/>
      <c r="W26" s="303"/>
      <c r="X26" s="303"/>
      <c r="Y26" s="303"/>
      <c r="Z26" s="330"/>
      <c r="AA26" s="327" t="s">
        <v>213</v>
      </c>
      <c r="AB26" s="328"/>
      <c r="AC26" s="334" t="s">
        <v>219</v>
      </c>
      <c r="AD26" s="328"/>
      <c r="AE26" s="327" t="s">
        <v>220</v>
      </c>
      <c r="AF26" s="328"/>
      <c r="AG26" s="327" t="s">
        <v>214</v>
      </c>
      <c r="AH26" s="328"/>
      <c r="AI26" s="327" t="s">
        <v>221</v>
      </c>
      <c r="AJ26" s="328"/>
      <c r="AK26" s="327" t="s">
        <v>222</v>
      </c>
      <c r="AL26" s="328"/>
      <c r="AM26" s="327" t="s">
        <v>223</v>
      </c>
      <c r="AN26" s="335"/>
      <c r="AQ26" s="329" t="s">
        <v>150</v>
      </c>
      <c r="AR26" s="303"/>
      <c r="AS26" s="303"/>
      <c r="AT26" s="303"/>
      <c r="AU26" s="303"/>
      <c r="AV26" s="330"/>
      <c r="AW26" s="327" t="s">
        <v>154</v>
      </c>
      <c r="AX26" s="328"/>
      <c r="AY26" s="327" t="s">
        <v>280</v>
      </c>
      <c r="AZ26" s="328"/>
      <c r="BA26" s="356"/>
      <c r="BB26" s="357"/>
    </row>
    <row r="27" spans="1:54" ht="30" customHeight="1">
      <c r="A27" s="338" t="s">
        <v>617</v>
      </c>
      <c r="B27" s="314"/>
      <c r="C27" s="314"/>
      <c r="D27" s="314"/>
      <c r="E27" s="314"/>
      <c r="F27" s="315"/>
      <c r="G27" s="92" t="s">
        <v>149</v>
      </c>
      <c r="H27" s="92" t="s">
        <v>147</v>
      </c>
      <c r="I27" s="92" t="s">
        <v>149</v>
      </c>
      <c r="J27" s="92" t="s">
        <v>147</v>
      </c>
      <c r="K27" s="92" t="s">
        <v>149</v>
      </c>
      <c r="L27" s="92" t="s">
        <v>147</v>
      </c>
      <c r="M27" s="92" t="s">
        <v>149</v>
      </c>
      <c r="N27" s="92" t="s">
        <v>147</v>
      </c>
      <c r="O27" s="92" t="s">
        <v>149</v>
      </c>
      <c r="P27" s="92" t="s">
        <v>147</v>
      </c>
      <c r="Q27" s="92" t="s">
        <v>149</v>
      </c>
      <c r="R27" s="92" t="s">
        <v>147</v>
      </c>
      <c r="S27" s="92" t="s">
        <v>149</v>
      </c>
      <c r="T27" s="93" t="s">
        <v>147</v>
      </c>
      <c r="U27" s="336" t="s">
        <v>617</v>
      </c>
      <c r="V27" s="306"/>
      <c r="W27" s="306"/>
      <c r="X27" s="306"/>
      <c r="Y27" s="306"/>
      <c r="Z27" s="307"/>
      <c r="AA27" s="92" t="s">
        <v>149</v>
      </c>
      <c r="AB27" s="92" t="s">
        <v>147</v>
      </c>
      <c r="AC27" s="94" t="s">
        <v>149</v>
      </c>
      <c r="AD27" s="92" t="s">
        <v>147</v>
      </c>
      <c r="AE27" s="92" t="s">
        <v>149</v>
      </c>
      <c r="AF27" s="92" t="s">
        <v>147</v>
      </c>
      <c r="AG27" s="92" t="s">
        <v>149</v>
      </c>
      <c r="AH27" s="92" t="s">
        <v>147</v>
      </c>
      <c r="AI27" s="92" t="s">
        <v>149</v>
      </c>
      <c r="AJ27" s="92" t="s">
        <v>147</v>
      </c>
      <c r="AK27" s="92" t="s">
        <v>149</v>
      </c>
      <c r="AL27" s="92" t="s">
        <v>147</v>
      </c>
      <c r="AM27" s="92" t="s">
        <v>149</v>
      </c>
      <c r="AN27" s="93" t="s">
        <v>147</v>
      </c>
      <c r="AQ27" s="344" t="s">
        <v>658</v>
      </c>
      <c r="AR27" s="345"/>
      <c r="AS27" s="345"/>
      <c r="AT27" s="345"/>
      <c r="AU27" s="345"/>
      <c r="AV27" s="346"/>
      <c r="AW27" s="92" t="s">
        <v>149</v>
      </c>
      <c r="AX27" s="92" t="s">
        <v>147</v>
      </c>
      <c r="AY27" s="92" t="s">
        <v>149</v>
      </c>
      <c r="AZ27" s="92" t="s">
        <v>147</v>
      </c>
      <c r="BA27" s="92" t="s">
        <v>149</v>
      </c>
      <c r="BB27" s="93" t="s">
        <v>147</v>
      </c>
    </row>
    <row r="28" spans="1:54" ht="15.75" customHeight="1">
      <c r="A28" s="60"/>
      <c r="B28" s="61" t="s">
        <v>539</v>
      </c>
      <c r="C28" s="308" t="s">
        <v>48</v>
      </c>
      <c r="D28" s="308"/>
      <c r="E28" s="308"/>
      <c r="F28" s="209"/>
      <c r="G28" s="64">
        <v>565025</v>
      </c>
      <c r="H28" s="95">
        <v>33</v>
      </c>
      <c r="I28" s="64">
        <v>67405</v>
      </c>
      <c r="J28" s="95">
        <v>29.2</v>
      </c>
      <c r="K28" s="64">
        <v>94285</v>
      </c>
      <c r="L28" s="95">
        <v>23.3</v>
      </c>
      <c r="M28" s="64">
        <v>164945</v>
      </c>
      <c r="N28" s="95">
        <v>55.4</v>
      </c>
      <c r="O28" s="63">
        <v>326635</v>
      </c>
      <c r="P28" s="95">
        <v>35</v>
      </c>
      <c r="Q28" s="64">
        <v>32012</v>
      </c>
      <c r="R28" s="95">
        <v>15.2</v>
      </c>
      <c r="S28" s="64">
        <v>32981</v>
      </c>
      <c r="T28" s="96">
        <v>24.3</v>
      </c>
      <c r="U28" s="192"/>
      <c r="V28" s="193" t="s">
        <v>540</v>
      </c>
      <c r="W28" s="289" t="s">
        <v>48</v>
      </c>
      <c r="X28" s="289"/>
      <c r="Y28" s="289"/>
      <c r="Z28" s="209"/>
      <c r="AA28" s="64">
        <v>28316</v>
      </c>
      <c r="AB28" s="95">
        <v>23.2</v>
      </c>
      <c r="AC28" s="97">
        <v>23760</v>
      </c>
      <c r="AD28" s="95">
        <v>19</v>
      </c>
      <c r="AE28" s="64">
        <v>49191</v>
      </c>
      <c r="AF28" s="95">
        <v>50.4</v>
      </c>
      <c r="AG28" s="64">
        <v>32463</v>
      </c>
      <c r="AH28" s="95">
        <v>22</v>
      </c>
      <c r="AI28" s="64">
        <v>18769</v>
      </c>
      <c r="AJ28" s="95">
        <v>21.3</v>
      </c>
      <c r="AK28" s="64">
        <v>22759</v>
      </c>
      <c r="AL28" s="95">
        <v>14.8</v>
      </c>
      <c r="AM28" s="64">
        <v>16555</v>
      </c>
      <c r="AN28" s="96">
        <v>26.6</v>
      </c>
      <c r="AQ28" s="192"/>
      <c r="AR28" s="193" t="s">
        <v>59</v>
      </c>
      <c r="AS28" s="289" t="s">
        <v>48</v>
      </c>
      <c r="AT28" s="289"/>
      <c r="AU28" s="289"/>
      <c r="AV28" s="209"/>
      <c r="AW28" s="64">
        <v>214471</v>
      </c>
      <c r="AX28" s="95">
        <v>9.9</v>
      </c>
      <c r="AY28" s="64">
        <v>214471</v>
      </c>
      <c r="AZ28" s="95">
        <v>9.9</v>
      </c>
      <c r="BA28" s="63">
        <v>4784578</v>
      </c>
      <c r="BB28" s="96">
        <v>33.1</v>
      </c>
    </row>
    <row r="29" spans="1:54" ht="15.75" customHeight="1">
      <c r="A29" s="66"/>
      <c r="B29" s="67"/>
      <c r="C29" s="68" t="s">
        <v>564</v>
      </c>
      <c r="D29" s="319" t="s">
        <v>49</v>
      </c>
      <c r="E29" s="319"/>
      <c r="F29" s="210"/>
      <c r="G29" s="70">
        <v>301407</v>
      </c>
      <c r="H29" s="98">
        <v>17.6</v>
      </c>
      <c r="I29" s="70">
        <v>28556</v>
      </c>
      <c r="J29" s="98">
        <v>12.4</v>
      </c>
      <c r="K29" s="70">
        <v>53269</v>
      </c>
      <c r="L29" s="98">
        <v>13.2</v>
      </c>
      <c r="M29" s="70">
        <v>86366</v>
      </c>
      <c r="N29" s="98">
        <v>29</v>
      </c>
      <c r="O29" s="69">
        <v>168191</v>
      </c>
      <c r="P29" s="98">
        <v>18</v>
      </c>
      <c r="Q29" s="70">
        <v>18960</v>
      </c>
      <c r="R29" s="98">
        <v>9</v>
      </c>
      <c r="S29" s="70">
        <v>16164</v>
      </c>
      <c r="T29" s="99">
        <v>11.9</v>
      </c>
      <c r="U29" s="195"/>
      <c r="V29" s="196"/>
      <c r="W29" s="194" t="s">
        <v>45</v>
      </c>
      <c r="X29" s="304" t="s">
        <v>49</v>
      </c>
      <c r="Y29" s="304"/>
      <c r="Z29" s="210"/>
      <c r="AA29" s="70">
        <v>16792</v>
      </c>
      <c r="AB29" s="98">
        <v>13.8</v>
      </c>
      <c r="AC29" s="100">
        <v>9919</v>
      </c>
      <c r="AD29" s="98">
        <v>8</v>
      </c>
      <c r="AE29" s="70">
        <v>29635</v>
      </c>
      <c r="AF29" s="98">
        <v>30.4</v>
      </c>
      <c r="AG29" s="70">
        <v>18716</v>
      </c>
      <c r="AH29" s="98">
        <v>12.7</v>
      </c>
      <c r="AI29" s="70">
        <v>10650</v>
      </c>
      <c r="AJ29" s="98">
        <v>12.1</v>
      </c>
      <c r="AK29" s="70">
        <v>11387</v>
      </c>
      <c r="AL29" s="98">
        <v>7.4</v>
      </c>
      <c r="AM29" s="70">
        <v>9170</v>
      </c>
      <c r="AN29" s="99">
        <v>14.7</v>
      </c>
      <c r="AQ29" s="195"/>
      <c r="AR29" s="196"/>
      <c r="AS29" s="194" t="s">
        <v>2</v>
      </c>
      <c r="AT29" s="304" t="s">
        <v>49</v>
      </c>
      <c r="AU29" s="304"/>
      <c r="AV29" s="210"/>
      <c r="AW29" s="70">
        <v>107454</v>
      </c>
      <c r="AX29" s="98">
        <v>4.9</v>
      </c>
      <c r="AY29" s="70">
        <v>107454</v>
      </c>
      <c r="AZ29" s="98">
        <v>4.9</v>
      </c>
      <c r="BA29" s="69">
        <v>2169618</v>
      </c>
      <c r="BB29" s="99">
        <v>15</v>
      </c>
    </row>
    <row r="30" spans="1:54" ht="15.75" customHeight="1">
      <c r="A30" s="66"/>
      <c r="B30" s="67"/>
      <c r="C30" s="68" t="s">
        <v>565</v>
      </c>
      <c r="D30" s="319" t="s">
        <v>50</v>
      </c>
      <c r="E30" s="319"/>
      <c r="F30" s="210"/>
      <c r="G30" s="70">
        <v>143923</v>
      </c>
      <c r="H30" s="98">
        <v>8.4</v>
      </c>
      <c r="I30" s="70">
        <v>12713</v>
      </c>
      <c r="J30" s="98">
        <v>5.5</v>
      </c>
      <c r="K30" s="70">
        <v>23655</v>
      </c>
      <c r="L30" s="98">
        <v>5.8</v>
      </c>
      <c r="M30" s="70">
        <v>36486</v>
      </c>
      <c r="N30" s="98">
        <v>12.3</v>
      </c>
      <c r="O30" s="69">
        <v>72854</v>
      </c>
      <c r="P30" s="98">
        <v>7.8</v>
      </c>
      <c r="Q30" s="70">
        <v>7203</v>
      </c>
      <c r="R30" s="98">
        <v>3.4</v>
      </c>
      <c r="S30" s="70">
        <v>7234</v>
      </c>
      <c r="T30" s="99">
        <v>5.3</v>
      </c>
      <c r="U30" s="195"/>
      <c r="V30" s="196"/>
      <c r="W30" s="194" t="s">
        <v>541</v>
      </c>
      <c r="X30" s="304" t="s">
        <v>50</v>
      </c>
      <c r="Y30" s="304"/>
      <c r="Z30" s="210"/>
      <c r="AA30" s="70">
        <v>6301</v>
      </c>
      <c r="AB30" s="98">
        <v>5.2</v>
      </c>
      <c r="AC30" s="100">
        <v>3715</v>
      </c>
      <c r="AD30" s="98">
        <v>3</v>
      </c>
      <c r="AE30" s="70">
        <v>10951</v>
      </c>
      <c r="AF30" s="98">
        <v>11.2</v>
      </c>
      <c r="AG30" s="70">
        <v>7741</v>
      </c>
      <c r="AH30" s="98">
        <v>5.2</v>
      </c>
      <c r="AI30" s="70">
        <v>4720</v>
      </c>
      <c r="AJ30" s="98">
        <v>5.4</v>
      </c>
      <c r="AK30" s="70">
        <v>5804</v>
      </c>
      <c r="AL30" s="98">
        <v>3.8</v>
      </c>
      <c r="AM30" s="70">
        <v>4466</v>
      </c>
      <c r="AN30" s="99">
        <v>7.2</v>
      </c>
      <c r="AQ30" s="195"/>
      <c r="AR30" s="196"/>
      <c r="AS30" s="194" t="s">
        <v>44</v>
      </c>
      <c r="AT30" s="304" t="s">
        <v>50</v>
      </c>
      <c r="AU30" s="304"/>
      <c r="AV30" s="210"/>
      <c r="AW30" s="70">
        <v>52160</v>
      </c>
      <c r="AX30" s="98">
        <v>2.4</v>
      </c>
      <c r="AY30" s="70">
        <v>52160</v>
      </c>
      <c r="AZ30" s="98">
        <v>2.4</v>
      </c>
      <c r="BA30" s="69">
        <v>1035621</v>
      </c>
      <c r="BB30" s="99">
        <v>7.2</v>
      </c>
    </row>
    <row r="31" spans="1:54" ht="15.75" customHeight="1">
      <c r="A31" s="66"/>
      <c r="B31" s="67"/>
      <c r="C31" s="68" t="s">
        <v>542</v>
      </c>
      <c r="D31" s="319" t="s">
        <v>51</v>
      </c>
      <c r="E31" s="319"/>
      <c r="F31" s="210"/>
      <c r="G31" s="70">
        <v>0</v>
      </c>
      <c r="H31" s="98">
        <v>0</v>
      </c>
      <c r="I31" s="70">
        <v>6396</v>
      </c>
      <c r="J31" s="98">
        <v>2.8</v>
      </c>
      <c r="K31" s="70"/>
      <c r="L31" s="98">
        <v>0</v>
      </c>
      <c r="M31" s="70">
        <v>0</v>
      </c>
      <c r="N31" s="98">
        <v>0</v>
      </c>
      <c r="O31" s="69">
        <v>6396</v>
      </c>
      <c r="P31" s="98">
        <v>0.7</v>
      </c>
      <c r="Q31" s="70">
        <v>0</v>
      </c>
      <c r="R31" s="98">
        <v>0</v>
      </c>
      <c r="S31" s="70">
        <v>0</v>
      </c>
      <c r="T31" s="99">
        <v>0</v>
      </c>
      <c r="U31" s="195"/>
      <c r="V31" s="196"/>
      <c r="W31" s="194" t="s">
        <v>543</v>
      </c>
      <c r="X31" s="304" t="s">
        <v>51</v>
      </c>
      <c r="Y31" s="304"/>
      <c r="Z31" s="210"/>
      <c r="AA31" s="70">
        <v>0</v>
      </c>
      <c r="AB31" s="98">
        <v>0</v>
      </c>
      <c r="AC31" s="100">
        <v>4441</v>
      </c>
      <c r="AD31" s="98">
        <v>3.6</v>
      </c>
      <c r="AE31" s="70">
        <v>0</v>
      </c>
      <c r="AF31" s="98">
        <v>0</v>
      </c>
      <c r="AG31" s="70"/>
      <c r="AH31" s="98">
        <v>0</v>
      </c>
      <c r="AI31" s="70">
        <v>0</v>
      </c>
      <c r="AJ31" s="98">
        <v>0</v>
      </c>
      <c r="AK31" s="70">
        <v>0</v>
      </c>
      <c r="AL31" s="98">
        <v>0</v>
      </c>
      <c r="AM31" s="70"/>
      <c r="AN31" s="99">
        <v>0</v>
      </c>
      <c r="AQ31" s="195"/>
      <c r="AR31" s="196"/>
      <c r="AS31" s="194" t="s">
        <v>41</v>
      </c>
      <c r="AT31" s="304" t="s">
        <v>51</v>
      </c>
      <c r="AU31" s="304"/>
      <c r="AV31" s="210"/>
      <c r="AW31" s="70">
        <v>0</v>
      </c>
      <c r="AX31" s="98">
        <v>0</v>
      </c>
      <c r="AY31" s="70">
        <v>0</v>
      </c>
      <c r="AZ31" s="98">
        <v>0</v>
      </c>
      <c r="BA31" s="69">
        <v>47390</v>
      </c>
      <c r="BB31" s="99">
        <v>0.3</v>
      </c>
    </row>
    <row r="32" spans="1:54" ht="15.75" customHeight="1">
      <c r="A32" s="66"/>
      <c r="B32" s="67"/>
      <c r="C32" s="68" t="s">
        <v>544</v>
      </c>
      <c r="D32" s="319" t="s">
        <v>52</v>
      </c>
      <c r="E32" s="319"/>
      <c r="F32" s="210"/>
      <c r="G32" s="70">
        <v>0</v>
      </c>
      <c r="H32" s="98">
        <v>0</v>
      </c>
      <c r="I32" s="70">
        <v>0</v>
      </c>
      <c r="J32" s="98">
        <v>0</v>
      </c>
      <c r="K32" s="70"/>
      <c r="L32" s="98">
        <v>0</v>
      </c>
      <c r="M32" s="70">
        <v>14730</v>
      </c>
      <c r="N32" s="98">
        <v>4.9</v>
      </c>
      <c r="O32" s="69">
        <v>14730</v>
      </c>
      <c r="P32" s="98">
        <v>1.6</v>
      </c>
      <c r="Q32" s="70">
        <v>0</v>
      </c>
      <c r="R32" s="98">
        <v>0</v>
      </c>
      <c r="S32" s="70">
        <v>0</v>
      </c>
      <c r="T32" s="99">
        <v>0</v>
      </c>
      <c r="U32" s="195"/>
      <c r="V32" s="196"/>
      <c r="W32" s="194" t="s">
        <v>485</v>
      </c>
      <c r="X32" s="304" t="s">
        <v>52</v>
      </c>
      <c r="Y32" s="304"/>
      <c r="Z32" s="210"/>
      <c r="AA32" s="70">
        <v>0</v>
      </c>
      <c r="AB32" s="98">
        <v>0</v>
      </c>
      <c r="AC32" s="100">
        <v>0</v>
      </c>
      <c r="AD32" s="98">
        <v>0</v>
      </c>
      <c r="AE32" s="70">
        <v>0</v>
      </c>
      <c r="AF32" s="98">
        <v>0</v>
      </c>
      <c r="AG32" s="70"/>
      <c r="AH32" s="98">
        <v>0</v>
      </c>
      <c r="AI32" s="70">
        <v>0</v>
      </c>
      <c r="AJ32" s="98">
        <v>0</v>
      </c>
      <c r="AK32" s="70">
        <v>2033</v>
      </c>
      <c r="AL32" s="98">
        <v>1.3</v>
      </c>
      <c r="AM32" s="70">
        <v>0</v>
      </c>
      <c r="AN32" s="99">
        <v>0</v>
      </c>
      <c r="AQ32" s="195"/>
      <c r="AR32" s="196"/>
      <c r="AS32" s="194" t="s">
        <v>485</v>
      </c>
      <c r="AT32" s="304" t="s">
        <v>52</v>
      </c>
      <c r="AU32" s="304"/>
      <c r="AV32" s="210"/>
      <c r="AW32" s="70">
        <v>23782</v>
      </c>
      <c r="AX32" s="98">
        <v>1.1</v>
      </c>
      <c r="AY32" s="70">
        <v>23782</v>
      </c>
      <c r="AZ32" s="98">
        <v>1.1</v>
      </c>
      <c r="BA32" s="69">
        <v>786511</v>
      </c>
      <c r="BB32" s="99">
        <v>5.4</v>
      </c>
    </row>
    <row r="33" spans="1:54" ht="15.75" customHeight="1">
      <c r="A33" s="66"/>
      <c r="B33" s="67"/>
      <c r="C33" s="68" t="s">
        <v>488</v>
      </c>
      <c r="D33" s="319" t="s">
        <v>53</v>
      </c>
      <c r="E33" s="319"/>
      <c r="F33" s="210"/>
      <c r="G33" s="70">
        <v>119695</v>
      </c>
      <c r="H33" s="98">
        <v>7</v>
      </c>
      <c r="I33" s="70">
        <v>19740</v>
      </c>
      <c r="J33" s="98">
        <v>8.6</v>
      </c>
      <c r="K33" s="70">
        <v>17361</v>
      </c>
      <c r="L33" s="98">
        <v>4.3</v>
      </c>
      <c r="M33" s="70">
        <v>27363</v>
      </c>
      <c r="N33" s="98">
        <v>9.2</v>
      </c>
      <c r="O33" s="69">
        <v>64464</v>
      </c>
      <c r="P33" s="98">
        <v>6.9</v>
      </c>
      <c r="Q33" s="70">
        <v>5849</v>
      </c>
      <c r="R33" s="98">
        <v>2.8</v>
      </c>
      <c r="S33" s="70">
        <v>9583</v>
      </c>
      <c r="T33" s="99">
        <v>7.1</v>
      </c>
      <c r="U33" s="195"/>
      <c r="V33" s="196"/>
      <c r="W33" s="194" t="s">
        <v>546</v>
      </c>
      <c r="X33" s="304" t="s">
        <v>53</v>
      </c>
      <c r="Y33" s="304"/>
      <c r="Z33" s="210"/>
      <c r="AA33" s="70">
        <v>5223</v>
      </c>
      <c r="AB33" s="98">
        <v>4.3</v>
      </c>
      <c r="AC33" s="100">
        <v>5685</v>
      </c>
      <c r="AD33" s="98">
        <v>4.6</v>
      </c>
      <c r="AE33" s="70">
        <v>8605</v>
      </c>
      <c r="AF33" s="98">
        <v>8.8</v>
      </c>
      <c r="AG33" s="70">
        <v>6006</v>
      </c>
      <c r="AH33" s="98">
        <v>4.1</v>
      </c>
      <c r="AI33" s="70">
        <v>3399</v>
      </c>
      <c r="AJ33" s="98">
        <v>3.9</v>
      </c>
      <c r="AK33" s="70">
        <v>3535</v>
      </c>
      <c r="AL33" s="98">
        <v>2.3</v>
      </c>
      <c r="AM33" s="70">
        <v>2919</v>
      </c>
      <c r="AN33" s="99">
        <v>4.7</v>
      </c>
      <c r="AQ33" s="195"/>
      <c r="AR33" s="196"/>
      <c r="AS33" s="194" t="s">
        <v>487</v>
      </c>
      <c r="AT33" s="304" t="s">
        <v>53</v>
      </c>
      <c r="AU33" s="304"/>
      <c r="AV33" s="210"/>
      <c r="AW33" s="70">
        <v>31075</v>
      </c>
      <c r="AX33" s="98">
        <v>1.4</v>
      </c>
      <c r="AY33" s="70">
        <v>31075</v>
      </c>
      <c r="AZ33" s="98">
        <v>1.4</v>
      </c>
      <c r="BA33" s="69">
        <v>745438</v>
      </c>
      <c r="BB33" s="99">
        <v>5.2</v>
      </c>
    </row>
    <row r="34" spans="1:54" ht="15.75" customHeight="1">
      <c r="A34" s="66"/>
      <c r="B34" s="67" t="s">
        <v>566</v>
      </c>
      <c r="C34" s="319" t="s">
        <v>21</v>
      </c>
      <c r="D34" s="319"/>
      <c r="E34" s="319"/>
      <c r="F34" s="210"/>
      <c r="G34" s="70">
        <v>609759</v>
      </c>
      <c r="H34" s="98">
        <v>35.6</v>
      </c>
      <c r="I34" s="70">
        <v>66581</v>
      </c>
      <c r="J34" s="98">
        <v>28.8</v>
      </c>
      <c r="K34" s="70">
        <v>41365</v>
      </c>
      <c r="L34" s="98">
        <v>10.2</v>
      </c>
      <c r="M34" s="70">
        <v>116438</v>
      </c>
      <c r="N34" s="98">
        <v>39.1</v>
      </c>
      <c r="O34" s="69">
        <v>224384</v>
      </c>
      <c r="P34" s="98">
        <v>24</v>
      </c>
      <c r="Q34" s="70">
        <v>11168</v>
      </c>
      <c r="R34" s="98">
        <v>5.3</v>
      </c>
      <c r="S34" s="70">
        <v>22774</v>
      </c>
      <c r="T34" s="99">
        <v>16.8</v>
      </c>
      <c r="U34" s="195"/>
      <c r="V34" s="196" t="s">
        <v>548</v>
      </c>
      <c r="W34" s="304" t="s">
        <v>21</v>
      </c>
      <c r="X34" s="304"/>
      <c r="Y34" s="304"/>
      <c r="Z34" s="210"/>
      <c r="AA34" s="70">
        <v>21232</v>
      </c>
      <c r="AB34" s="98">
        <v>17.4</v>
      </c>
      <c r="AC34" s="100">
        <v>23669</v>
      </c>
      <c r="AD34" s="98">
        <v>19</v>
      </c>
      <c r="AE34" s="70">
        <v>47792</v>
      </c>
      <c r="AF34" s="98">
        <v>49</v>
      </c>
      <c r="AG34" s="70">
        <v>33877</v>
      </c>
      <c r="AH34" s="98">
        <v>22.9</v>
      </c>
      <c r="AI34" s="70">
        <v>20346</v>
      </c>
      <c r="AJ34" s="98">
        <v>23.1</v>
      </c>
      <c r="AK34" s="70">
        <v>27879</v>
      </c>
      <c r="AL34" s="98">
        <v>18.1</v>
      </c>
      <c r="AM34" s="70">
        <v>23575</v>
      </c>
      <c r="AN34" s="99">
        <v>37.9</v>
      </c>
      <c r="AQ34" s="195"/>
      <c r="AR34" s="196" t="s">
        <v>42</v>
      </c>
      <c r="AS34" s="304" t="s">
        <v>21</v>
      </c>
      <c r="AT34" s="304"/>
      <c r="AU34" s="304"/>
      <c r="AV34" s="210"/>
      <c r="AW34" s="70">
        <v>61143</v>
      </c>
      <c r="AX34" s="98">
        <v>2.8</v>
      </c>
      <c r="AY34" s="70">
        <v>61143</v>
      </c>
      <c r="AZ34" s="98">
        <v>2.8</v>
      </c>
      <c r="BA34" s="69">
        <v>2640207</v>
      </c>
      <c r="BB34" s="99">
        <v>18.2</v>
      </c>
    </row>
    <row r="35" spans="1:54" ht="15.75" customHeight="1">
      <c r="A35" s="66"/>
      <c r="B35" s="67"/>
      <c r="C35" s="68" t="s">
        <v>500</v>
      </c>
      <c r="D35" s="319" t="s">
        <v>54</v>
      </c>
      <c r="E35" s="319"/>
      <c r="F35" s="210"/>
      <c r="G35" s="70">
        <v>0</v>
      </c>
      <c r="H35" s="98">
        <v>0</v>
      </c>
      <c r="I35" s="70">
        <v>0</v>
      </c>
      <c r="J35" s="98">
        <v>0</v>
      </c>
      <c r="K35" s="70"/>
      <c r="L35" s="98">
        <v>0</v>
      </c>
      <c r="M35" s="70">
        <v>0</v>
      </c>
      <c r="N35" s="98">
        <v>0</v>
      </c>
      <c r="O35" s="69">
        <v>0</v>
      </c>
      <c r="P35" s="98">
        <v>0</v>
      </c>
      <c r="Q35" s="70"/>
      <c r="R35" s="98">
        <v>0</v>
      </c>
      <c r="S35" s="70"/>
      <c r="T35" s="99">
        <v>0</v>
      </c>
      <c r="U35" s="195"/>
      <c r="V35" s="196"/>
      <c r="W35" s="194" t="s">
        <v>492</v>
      </c>
      <c r="X35" s="304" t="s">
        <v>54</v>
      </c>
      <c r="Y35" s="304"/>
      <c r="Z35" s="210"/>
      <c r="AA35" s="70">
        <v>0</v>
      </c>
      <c r="AB35" s="98">
        <v>0</v>
      </c>
      <c r="AC35" s="100">
        <v>0</v>
      </c>
      <c r="AD35" s="98">
        <v>0</v>
      </c>
      <c r="AE35" s="70">
        <v>0</v>
      </c>
      <c r="AF35" s="98">
        <v>0</v>
      </c>
      <c r="AG35" s="70">
        <v>0</v>
      </c>
      <c r="AH35" s="98">
        <v>0</v>
      </c>
      <c r="AI35" s="70">
        <v>0</v>
      </c>
      <c r="AJ35" s="98">
        <v>0</v>
      </c>
      <c r="AK35" s="70">
        <v>0</v>
      </c>
      <c r="AL35" s="98">
        <v>0</v>
      </c>
      <c r="AM35" s="70">
        <v>0</v>
      </c>
      <c r="AN35" s="99">
        <v>0</v>
      </c>
      <c r="AQ35" s="195"/>
      <c r="AR35" s="196"/>
      <c r="AS35" s="194" t="s">
        <v>2</v>
      </c>
      <c r="AT35" s="347" t="s">
        <v>54</v>
      </c>
      <c r="AU35" s="347"/>
      <c r="AV35" s="210"/>
      <c r="AW35" s="70">
        <v>0</v>
      </c>
      <c r="AX35" s="98">
        <v>0</v>
      </c>
      <c r="AY35" s="70">
        <v>0</v>
      </c>
      <c r="AZ35" s="98">
        <v>0</v>
      </c>
      <c r="BA35" s="69">
        <v>44</v>
      </c>
      <c r="BB35" s="99">
        <v>0</v>
      </c>
    </row>
    <row r="36" spans="1:54" ht="15.75" customHeight="1">
      <c r="A36" s="66"/>
      <c r="B36" s="67"/>
      <c r="C36" s="68" t="s">
        <v>493</v>
      </c>
      <c r="D36" s="319" t="s">
        <v>55</v>
      </c>
      <c r="E36" s="319"/>
      <c r="F36" s="210"/>
      <c r="G36" s="70">
        <v>609759</v>
      </c>
      <c r="H36" s="98">
        <v>35.6</v>
      </c>
      <c r="I36" s="70">
        <v>66581</v>
      </c>
      <c r="J36" s="98">
        <v>28.8</v>
      </c>
      <c r="K36" s="70">
        <v>41365</v>
      </c>
      <c r="L36" s="98">
        <v>10.2</v>
      </c>
      <c r="M36" s="70">
        <v>116438</v>
      </c>
      <c r="N36" s="98">
        <v>39.1</v>
      </c>
      <c r="O36" s="69">
        <v>224384</v>
      </c>
      <c r="P36" s="98">
        <v>24</v>
      </c>
      <c r="Q36" s="70">
        <v>11168</v>
      </c>
      <c r="R36" s="98">
        <v>5.3</v>
      </c>
      <c r="S36" s="70">
        <v>22774</v>
      </c>
      <c r="T36" s="99">
        <v>16.8</v>
      </c>
      <c r="U36" s="195"/>
      <c r="V36" s="196"/>
      <c r="W36" s="194" t="s">
        <v>46</v>
      </c>
      <c r="X36" s="304" t="s">
        <v>55</v>
      </c>
      <c r="Y36" s="304"/>
      <c r="Z36" s="210"/>
      <c r="AA36" s="70">
        <v>21232</v>
      </c>
      <c r="AB36" s="98">
        <v>17.4</v>
      </c>
      <c r="AC36" s="100">
        <v>23669</v>
      </c>
      <c r="AD36" s="98">
        <v>19</v>
      </c>
      <c r="AE36" s="70">
        <v>47792</v>
      </c>
      <c r="AF36" s="98">
        <v>49</v>
      </c>
      <c r="AG36" s="70">
        <v>33877</v>
      </c>
      <c r="AH36" s="98">
        <v>22.9</v>
      </c>
      <c r="AI36" s="70">
        <v>20346</v>
      </c>
      <c r="AJ36" s="98">
        <v>23.1</v>
      </c>
      <c r="AK36" s="70">
        <v>27879</v>
      </c>
      <c r="AL36" s="98">
        <v>18.1</v>
      </c>
      <c r="AM36" s="70">
        <v>23575</v>
      </c>
      <c r="AN36" s="99">
        <v>37.9</v>
      </c>
      <c r="AQ36" s="195"/>
      <c r="AR36" s="196"/>
      <c r="AS36" s="194" t="s">
        <v>44</v>
      </c>
      <c r="AT36" s="304" t="s">
        <v>55</v>
      </c>
      <c r="AU36" s="304"/>
      <c r="AV36" s="210"/>
      <c r="AW36" s="70">
        <v>61143</v>
      </c>
      <c r="AX36" s="98">
        <v>2.8</v>
      </c>
      <c r="AY36" s="70">
        <v>61143</v>
      </c>
      <c r="AZ36" s="98">
        <v>2.8</v>
      </c>
      <c r="BA36" s="69">
        <v>2640163</v>
      </c>
      <c r="BB36" s="99">
        <v>18.2</v>
      </c>
    </row>
    <row r="37" spans="1:54" ht="15.75" customHeight="1">
      <c r="A37" s="66"/>
      <c r="B37" s="67"/>
      <c r="C37" s="68" t="s">
        <v>41</v>
      </c>
      <c r="D37" s="343" t="s">
        <v>600</v>
      </c>
      <c r="E37" s="343"/>
      <c r="F37" s="210"/>
      <c r="G37" s="70">
        <v>0</v>
      </c>
      <c r="H37" s="98">
        <v>0</v>
      </c>
      <c r="I37" s="70">
        <v>0</v>
      </c>
      <c r="J37" s="98">
        <v>0</v>
      </c>
      <c r="K37" s="70">
        <v>0</v>
      </c>
      <c r="L37" s="98">
        <v>0</v>
      </c>
      <c r="M37" s="70">
        <v>0</v>
      </c>
      <c r="N37" s="98">
        <v>0</v>
      </c>
      <c r="O37" s="69">
        <v>0</v>
      </c>
      <c r="P37" s="98">
        <v>0</v>
      </c>
      <c r="Q37" s="70">
        <v>0</v>
      </c>
      <c r="R37" s="98">
        <v>0</v>
      </c>
      <c r="S37" s="70">
        <v>0</v>
      </c>
      <c r="T37" s="99">
        <v>0</v>
      </c>
      <c r="U37" s="195"/>
      <c r="V37" s="196"/>
      <c r="W37" s="194" t="s">
        <v>484</v>
      </c>
      <c r="X37" s="337" t="s">
        <v>600</v>
      </c>
      <c r="Y37" s="337"/>
      <c r="Z37" s="210"/>
      <c r="AA37" s="70">
        <v>0</v>
      </c>
      <c r="AB37" s="98">
        <v>0</v>
      </c>
      <c r="AC37" s="100">
        <v>0</v>
      </c>
      <c r="AD37" s="98">
        <v>0</v>
      </c>
      <c r="AE37" s="70">
        <v>0</v>
      </c>
      <c r="AF37" s="98">
        <v>0</v>
      </c>
      <c r="AG37" s="70">
        <v>0</v>
      </c>
      <c r="AH37" s="98">
        <v>0</v>
      </c>
      <c r="AI37" s="70">
        <v>0</v>
      </c>
      <c r="AJ37" s="98">
        <v>0</v>
      </c>
      <c r="AK37" s="70">
        <v>0</v>
      </c>
      <c r="AL37" s="98">
        <v>0</v>
      </c>
      <c r="AM37" s="70">
        <v>0</v>
      </c>
      <c r="AN37" s="99">
        <v>0</v>
      </c>
      <c r="AQ37" s="195"/>
      <c r="AR37" s="196"/>
      <c r="AS37" s="194" t="s">
        <v>41</v>
      </c>
      <c r="AT37" s="337" t="s">
        <v>600</v>
      </c>
      <c r="AU37" s="337"/>
      <c r="AV37" s="210"/>
      <c r="AW37" s="70">
        <v>0</v>
      </c>
      <c r="AX37" s="98">
        <v>0</v>
      </c>
      <c r="AY37" s="70">
        <v>0</v>
      </c>
      <c r="AZ37" s="98">
        <v>0</v>
      </c>
      <c r="BA37" s="69">
        <v>0</v>
      </c>
      <c r="BB37" s="99">
        <v>0</v>
      </c>
    </row>
    <row r="38" spans="1:54" ht="15.75" customHeight="1">
      <c r="A38" s="66"/>
      <c r="B38" s="67" t="s">
        <v>477</v>
      </c>
      <c r="C38" s="319" t="s">
        <v>17</v>
      </c>
      <c r="D38" s="319"/>
      <c r="E38" s="319"/>
      <c r="F38" s="210"/>
      <c r="G38" s="70">
        <v>1441675</v>
      </c>
      <c r="H38" s="98">
        <v>84.1</v>
      </c>
      <c r="I38" s="70">
        <v>136436</v>
      </c>
      <c r="J38" s="98">
        <v>59.1</v>
      </c>
      <c r="K38" s="70">
        <v>147593</v>
      </c>
      <c r="L38" s="98">
        <v>36.4</v>
      </c>
      <c r="M38" s="70">
        <v>261529</v>
      </c>
      <c r="N38" s="98">
        <v>87.8</v>
      </c>
      <c r="O38" s="69">
        <v>545558</v>
      </c>
      <c r="P38" s="98">
        <v>58.4</v>
      </c>
      <c r="Q38" s="70">
        <v>112121</v>
      </c>
      <c r="R38" s="98">
        <v>53.2</v>
      </c>
      <c r="S38" s="70">
        <v>91998</v>
      </c>
      <c r="T38" s="99">
        <v>67.8</v>
      </c>
      <c r="U38" s="195"/>
      <c r="V38" s="196" t="s">
        <v>551</v>
      </c>
      <c r="W38" s="304" t="s">
        <v>17</v>
      </c>
      <c r="X38" s="304"/>
      <c r="Y38" s="304"/>
      <c r="Z38" s="210"/>
      <c r="AA38" s="70">
        <v>55194</v>
      </c>
      <c r="AB38" s="98">
        <v>45.3</v>
      </c>
      <c r="AC38" s="100">
        <v>92413</v>
      </c>
      <c r="AD38" s="98">
        <v>74.1</v>
      </c>
      <c r="AE38" s="70">
        <v>122266</v>
      </c>
      <c r="AF38" s="98">
        <v>125.4</v>
      </c>
      <c r="AG38" s="70">
        <v>91960</v>
      </c>
      <c r="AH38" s="98">
        <v>62.2</v>
      </c>
      <c r="AI38" s="70">
        <v>57696</v>
      </c>
      <c r="AJ38" s="98">
        <v>65.4</v>
      </c>
      <c r="AK38" s="70">
        <v>65070</v>
      </c>
      <c r="AL38" s="98">
        <v>42.3</v>
      </c>
      <c r="AM38" s="70">
        <v>52582</v>
      </c>
      <c r="AN38" s="99">
        <v>84.5</v>
      </c>
      <c r="AQ38" s="195"/>
      <c r="AR38" s="196" t="s">
        <v>43</v>
      </c>
      <c r="AS38" s="304" t="s">
        <v>17</v>
      </c>
      <c r="AT38" s="304"/>
      <c r="AU38" s="304"/>
      <c r="AV38" s="210"/>
      <c r="AW38" s="70">
        <v>534173</v>
      </c>
      <c r="AX38" s="98">
        <v>24.5</v>
      </c>
      <c r="AY38" s="70">
        <v>534173</v>
      </c>
      <c r="AZ38" s="98">
        <v>24.5</v>
      </c>
      <c r="BA38" s="69">
        <v>9519457</v>
      </c>
      <c r="BB38" s="99">
        <v>65.8</v>
      </c>
    </row>
    <row r="39" spans="1:54" ht="15.75" customHeight="1">
      <c r="A39" s="66"/>
      <c r="B39" s="67" t="s">
        <v>567</v>
      </c>
      <c r="C39" s="319" t="s">
        <v>142</v>
      </c>
      <c r="D39" s="319"/>
      <c r="E39" s="319"/>
      <c r="F39" s="210"/>
      <c r="G39" s="70">
        <v>151879</v>
      </c>
      <c r="H39" s="98">
        <v>8.9</v>
      </c>
      <c r="I39" s="70">
        <v>2888</v>
      </c>
      <c r="J39" s="98">
        <v>1.3</v>
      </c>
      <c r="K39" s="70">
        <v>70716</v>
      </c>
      <c r="L39" s="98">
        <v>17.5</v>
      </c>
      <c r="M39" s="70">
        <v>38124</v>
      </c>
      <c r="N39" s="98">
        <v>12.8</v>
      </c>
      <c r="O39" s="69">
        <v>111728</v>
      </c>
      <c r="P39" s="98">
        <v>12</v>
      </c>
      <c r="Q39" s="70">
        <v>1895</v>
      </c>
      <c r="R39" s="98">
        <v>0.9</v>
      </c>
      <c r="S39" s="70">
        <v>5528</v>
      </c>
      <c r="T39" s="99">
        <v>4.1</v>
      </c>
      <c r="U39" s="195"/>
      <c r="V39" s="196" t="s">
        <v>553</v>
      </c>
      <c r="W39" s="304" t="s">
        <v>142</v>
      </c>
      <c r="X39" s="304"/>
      <c r="Y39" s="304"/>
      <c r="Z39" s="210"/>
      <c r="AA39" s="70">
        <v>814</v>
      </c>
      <c r="AB39" s="98">
        <v>0.7</v>
      </c>
      <c r="AC39" s="100">
        <v>5020</v>
      </c>
      <c r="AD39" s="98">
        <v>4</v>
      </c>
      <c r="AE39" s="70">
        <v>10403</v>
      </c>
      <c r="AF39" s="98">
        <v>10.7</v>
      </c>
      <c r="AG39" s="70">
        <v>27269</v>
      </c>
      <c r="AH39" s="98">
        <v>18.4</v>
      </c>
      <c r="AI39" s="70">
        <v>15294</v>
      </c>
      <c r="AJ39" s="98">
        <v>17.3</v>
      </c>
      <c r="AK39" s="70">
        <v>30092</v>
      </c>
      <c r="AL39" s="98">
        <v>19.6</v>
      </c>
      <c r="AM39" s="70">
        <v>8808</v>
      </c>
      <c r="AN39" s="99">
        <v>14.2</v>
      </c>
      <c r="AQ39" s="195"/>
      <c r="AR39" s="196" t="s">
        <v>479</v>
      </c>
      <c r="AS39" s="304" t="s">
        <v>142</v>
      </c>
      <c r="AT39" s="304"/>
      <c r="AU39" s="304"/>
      <c r="AV39" s="210"/>
      <c r="AW39" s="70">
        <v>7798</v>
      </c>
      <c r="AX39" s="98">
        <v>0.4</v>
      </c>
      <c r="AY39" s="70">
        <v>7798</v>
      </c>
      <c r="AZ39" s="98">
        <v>0.4</v>
      </c>
      <c r="BA39" s="69">
        <v>1046537</v>
      </c>
      <c r="BB39" s="99">
        <v>7.2</v>
      </c>
    </row>
    <row r="40" spans="1:54" ht="15.75" customHeight="1">
      <c r="A40" s="66"/>
      <c r="B40" s="67" t="s">
        <v>568</v>
      </c>
      <c r="C40" s="319" t="s">
        <v>56</v>
      </c>
      <c r="D40" s="319"/>
      <c r="E40" s="319"/>
      <c r="F40" s="210"/>
      <c r="G40" s="70">
        <v>178896</v>
      </c>
      <c r="H40" s="98">
        <v>10.4</v>
      </c>
      <c r="I40" s="70">
        <v>6717</v>
      </c>
      <c r="J40" s="98">
        <v>2.9</v>
      </c>
      <c r="K40" s="70">
        <v>54290</v>
      </c>
      <c r="L40" s="98">
        <v>13.4</v>
      </c>
      <c r="M40" s="70">
        <v>44499</v>
      </c>
      <c r="N40" s="98">
        <v>14.9</v>
      </c>
      <c r="O40" s="69">
        <v>105506</v>
      </c>
      <c r="P40" s="98">
        <v>11.3</v>
      </c>
      <c r="Q40" s="70">
        <v>9582</v>
      </c>
      <c r="R40" s="98">
        <v>4.5</v>
      </c>
      <c r="S40" s="70">
        <v>11493</v>
      </c>
      <c r="T40" s="99">
        <v>8.5</v>
      </c>
      <c r="U40" s="195"/>
      <c r="V40" s="196" t="s">
        <v>481</v>
      </c>
      <c r="W40" s="304" t="s">
        <v>56</v>
      </c>
      <c r="X40" s="304"/>
      <c r="Y40" s="304"/>
      <c r="Z40" s="210"/>
      <c r="AA40" s="70">
        <v>5016</v>
      </c>
      <c r="AB40" s="98">
        <v>4.1</v>
      </c>
      <c r="AC40" s="100">
        <v>2723</v>
      </c>
      <c r="AD40" s="98">
        <v>2.2</v>
      </c>
      <c r="AE40" s="70">
        <v>8090</v>
      </c>
      <c r="AF40" s="98">
        <v>8.3</v>
      </c>
      <c r="AG40" s="70">
        <v>5276</v>
      </c>
      <c r="AH40" s="98">
        <v>3.6</v>
      </c>
      <c r="AI40" s="70">
        <v>81757</v>
      </c>
      <c r="AJ40" s="98">
        <v>92.7</v>
      </c>
      <c r="AK40" s="70">
        <v>9075</v>
      </c>
      <c r="AL40" s="98">
        <v>5.9</v>
      </c>
      <c r="AM40" s="70">
        <v>3037</v>
      </c>
      <c r="AN40" s="99">
        <v>4.9</v>
      </c>
      <c r="AQ40" s="195"/>
      <c r="AR40" s="196" t="s">
        <v>443</v>
      </c>
      <c r="AS40" s="304" t="s">
        <v>56</v>
      </c>
      <c r="AT40" s="304"/>
      <c r="AU40" s="304"/>
      <c r="AV40" s="210"/>
      <c r="AW40" s="70">
        <v>96622</v>
      </c>
      <c r="AX40" s="98">
        <v>4.4</v>
      </c>
      <c r="AY40" s="70">
        <v>96622</v>
      </c>
      <c r="AZ40" s="98">
        <v>4.4</v>
      </c>
      <c r="BA40" s="69">
        <v>2076018</v>
      </c>
      <c r="BB40" s="99">
        <v>14.3</v>
      </c>
    </row>
    <row r="41" spans="1:54" ht="15.75" customHeight="1">
      <c r="A41" s="66"/>
      <c r="B41" s="67" t="s">
        <v>569</v>
      </c>
      <c r="C41" s="319" t="s">
        <v>143</v>
      </c>
      <c r="D41" s="319"/>
      <c r="E41" s="319"/>
      <c r="F41" s="210"/>
      <c r="G41" s="70">
        <v>1251</v>
      </c>
      <c r="H41" s="98">
        <v>0.1</v>
      </c>
      <c r="I41" s="70">
        <v>0</v>
      </c>
      <c r="J41" s="98">
        <v>0</v>
      </c>
      <c r="K41" s="70">
        <v>1475</v>
      </c>
      <c r="L41" s="98">
        <v>0.4</v>
      </c>
      <c r="M41" s="70"/>
      <c r="N41" s="98">
        <v>0</v>
      </c>
      <c r="O41" s="69">
        <v>1475</v>
      </c>
      <c r="P41" s="98">
        <v>0.2</v>
      </c>
      <c r="Q41" s="70">
        <v>142</v>
      </c>
      <c r="R41" s="98">
        <v>0.1</v>
      </c>
      <c r="S41" s="70">
        <v>0</v>
      </c>
      <c r="T41" s="99">
        <v>0</v>
      </c>
      <c r="U41" s="195"/>
      <c r="V41" s="196" t="s">
        <v>556</v>
      </c>
      <c r="W41" s="304" t="s">
        <v>143</v>
      </c>
      <c r="X41" s="304"/>
      <c r="Y41" s="304"/>
      <c r="Z41" s="210"/>
      <c r="AA41" s="70">
        <v>7</v>
      </c>
      <c r="AB41" s="98">
        <v>0</v>
      </c>
      <c r="AC41" s="100">
        <v>340</v>
      </c>
      <c r="AD41" s="98">
        <v>0.3</v>
      </c>
      <c r="AE41" s="70"/>
      <c r="AF41" s="98">
        <v>0</v>
      </c>
      <c r="AG41" s="70"/>
      <c r="AH41" s="98">
        <v>0</v>
      </c>
      <c r="AI41" s="70">
        <v>3231</v>
      </c>
      <c r="AJ41" s="98">
        <v>3.7</v>
      </c>
      <c r="AK41" s="70">
        <v>1328</v>
      </c>
      <c r="AL41" s="98">
        <v>0.9</v>
      </c>
      <c r="AM41" s="70">
        <v>185</v>
      </c>
      <c r="AN41" s="99">
        <v>0.3</v>
      </c>
      <c r="AQ41" s="195"/>
      <c r="AR41" s="196" t="s">
        <v>446</v>
      </c>
      <c r="AS41" s="304" t="s">
        <v>143</v>
      </c>
      <c r="AT41" s="304"/>
      <c r="AU41" s="304"/>
      <c r="AV41" s="210"/>
      <c r="AW41" s="70">
        <v>1960</v>
      </c>
      <c r="AX41" s="98">
        <v>0.1</v>
      </c>
      <c r="AY41" s="70">
        <v>1960</v>
      </c>
      <c r="AZ41" s="98">
        <v>0.1</v>
      </c>
      <c r="BA41" s="69">
        <v>51951</v>
      </c>
      <c r="BB41" s="99">
        <v>0.4</v>
      </c>
    </row>
    <row r="42" spans="1:54" ht="15.75" customHeight="1">
      <c r="A42" s="66"/>
      <c r="B42" s="67" t="s">
        <v>570</v>
      </c>
      <c r="C42" s="319" t="s">
        <v>144</v>
      </c>
      <c r="D42" s="319"/>
      <c r="E42" s="319"/>
      <c r="F42" s="210"/>
      <c r="G42" s="70">
        <v>16948</v>
      </c>
      <c r="H42" s="98">
        <v>1</v>
      </c>
      <c r="I42" s="70">
        <v>30</v>
      </c>
      <c r="J42" s="98">
        <v>0</v>
      </c>
      <c r="K42" s="70">
        <v>1694</v>
      </c>
      <c r="L42" s="98">
        <v>0.4</v>
      </c>
      <c r="M42" s="70">
        <v>56156</v>
      </c>
      <c r="N42" s="98">
        <v>18.9</v>
      </c>
      <c r="O42" s="69">
        <v>57880</v>
      </c>
      <c r="P42" s="98">
        <v>6.2</v>
      </c>
      <c r="Q42" s="70">
        <v>56</v>
      </c>
      <c r="R42" s="98">
        <v>0</v>
      </c>
      <c r="S42" s="70">
        <v>0</v>
      </c>
      <c r="T42" s="99">
        <v>0</v>
      </c>
      <c r="U42" s="195"/>
      <c r="V42" s="196" t="s">
        <v>558</v>
      </c>
      <c r="W42" s="304" t="s">
        <v>144</v>
      </c>
      <c r="X42" s="304"/>
      <c r="Y42" s="304"/>
      <c r="Z42" s="210"/>
      <c r="AA42" s="70">
        <v>20</v>
      </c>
      <c r="AB42" s="98">
        <v>0</v>
      </c>
      <c r="AC42" s="100">
        <v>5</v>
      </c>
      <c r="AD42" s="98">
        <v>0</v>
      </c>
      <c r="AE42" s="70">
        <v>1182</v>
      </c>
      <c r="AF42" s="98">
        <v>1.2</v>
      </c>
      <c r="AG42" s="70">
        <v>351</v>
      </c>
      <c r="AH42" s="98">
        <v>0.2</v>
      </c>
      <c r="AI42" s="70">
        <v>1465</v>
      </c>
      <c r="AJ42" s="98">
        <v>1.7</v>
      </c>
      <c r="AK42" s="70">
        <v>628</v>
      </c>
      <c r="AL42" s="98">
        <v>0.4</v>
      </c>
      <c r="AM42" s="70">
        <v>340</v>
      </c>
      <c r="AN42" s="99">
        <v>0.5</v>
      </c>
      <c r="AQ42" s="195"/>
      <c r="AR42" s="196" t="s">
        <v>496</v>
      </c>
      <c r="AS42" s="304" t="s">
        <v>144</v>
      </c>
      <c r="AT42" s="304"/>
      <c r="AU42" s="304"/>
      <c r="AV42" s="210"/>
      <c r="AW42" s="70">
        <v>90291</v>
      </c>
      <c r="AX42" s="98">
        <v>4.1</v>
      </c>
      <c r="AY42" s="70">
        <v>90291</v>
      </c>
      <c r="AZ42" s="98">
        <v>4.1</v>
      </c>
      <c r="BA42" s="69">
        <v>383046</v>
      </c>
      <c r="BB42" s="99">
        <v>2.6</v>
      </c>
    </row>
    <row r="43" spans="1:54" ht="15.75" customHeight="1">
      <c r="A43" s="66"/>
      <c r="B43" s="67" t="s">
        <v>571</v>
      </c>
      <c r="C43" s="319" t="s">
        <v>145</v>
      </c>
      <c r="D43" s="319"/>
      <c r="E43" s="319"/>
      <c r="F43" s="210"/>
      <c r="G43" s="70">
        <v>0</v>
      </c>
      <c r="H43" s="98">
        <v>0</v>
      </c>
      <c r="I43" s="70">
        <v>1290</v>
      </c>
      <c r="J43" s="98">
        <v>0.6</v>
      </c>
      <c r="K43" s="70">
        <v>2190</v>
      </c>
      <c r="L43" s="98">
        <v>0.5</v>
      </c>
      <c r="M43" s="70">
        <v>0</v>
      </c>
      <c r="N43" s="98">
        <v>0</v>
      </c>
      <c r="O43" s="69">
        <v>3480</v>
      </c>
      <c r="P43" s="98">
        <v>0.4</v>
      </c>
      <c r="Q43" s="70">
        <v>0</v>
      </c>
      <c r="R43" s="98">
        <v>0</v>
      </c>
      <c r="S43" s="70">
        <v>0</v>
      </c>
      <c r="T43" s="99">
        <v>0</v>
      </c>
      <c r="U43" s="195"/>
      <c r="V43" s="196" t="s">
        <v>560</v>
      </c>
      <c r="W43" s="304" t="s">
        <v>145</v>
      </c>
      <c r="X43" s="304"/>
      <c r="Y43" s="304"/>
      <c r="Z43" s="210"/>
      <c r="AA43" s="70"/>
      <c r="AB43" s="98">
        <v>0</v>
      </c>
      <c r="AC43" s="100">
        <v>0</v>
      </c>
      <c r="AD43" s="98">
        <v>0</v>
      </c>
      <c r="AE43" s="70"/>
      <c r="AF43" s="98">
        <v>0</v>
      </c>
      <c r="AG43" s="70"/>
      <c r="AH43" s="98">
        <v>0</v>
      </c>
      <c r="AI43" s="70">
        <v>0</v>
      </c>
      <c r="AJ43" s="98">
        <v>0</v>
      </c>
      <c r="AK43" s="70"/>
      <c r="AL43" s="98">
        <v>0</v>
      </c>
      <c r="AM43" s="70"/>
      <c r="AN43" s="99">
        <v>0</v>
      </c>
      <c r="AQ43" s="195"/>
      <c r="AR43" s="196" t="s">
        <v>498</v>
      </c>
      <c r="AS43" s="304" t="s">
        <v>145</v>
      </c>
      <c r="AT43" s="304"/>
      <c r="AU43" s="304"/>
      <c r="AV43" s="210"/>
      <c r="AW43" s="70"/>
      <c r="AX43" s="98">
        <v>0</v>
      </c>
      <c r="AY43" s="70">
        <v>0</v>
      </c>
      <c r="AZ43" s="98">
        <v>0</v>
      </c>
      <c r="BA43" s="69">
        <v>34628</v>
      </c>
      <c r="BB43" s="99">
        <v>0.2</v>
      </c>
    </row>
    <row r="44" spans="1:54" ht="15.75" customHeight="1">
      <c r="A44" s="66"/>
      <c r="B44" s="67" t="s">
        <v>603</v>
      </c>
      <c r="C44" s="319" t="s">
        <v>146</v>
      </c>
      <c r="D44" s="319"/>
      <c r="E44" s="319"/>
      <c r="F44" s="210"/>
      <c r="G44" s="70">
        <v>271336</v>
      </c>
      <c r="H44" s="98">
        <v>15.8</v>
      </c>
      <c r="I44" s="70">
        <v>284611</v>
      </c>
      <c r="J44" s="98">
        <v>123.3</v>
      </c>
      <c r="K44" s="70">
        <v>0</v>
      </c>
      <c r="L44" s="98">
        <v>0</v>
      </c>
      <c r="M44" s="70">
        <v>0</v>
      </c>
      <c r="N44" s="98">
        <v>0</v>
      </c>
      <c r="O44" s="69">
        <v>284611</v>
      </c>
      <c r="P44" s="98">
        <v>30.5</v>
      </c>
      <c r="Q44" s="70">
        <v>224057</v>
      </c>
      <c r="R44" s="98">
        <v>106.2</v>
      </c>
      <c r="S44" s="70">
        <v>128904</v>
      </c>
      <c r="T44" s="99">
        <v>95.1</v>
      </c>
      <c r="U44" s="195"/>
      <c r="V44" s="196" t="s">
        <v>514</v>
      </c>
      <c r="W44" s="304" t="s">
        <v>146</v>
      </c>
      <c r="X44" s="304"/>
      <c r="Y44" s="304"/>
      <c r="Z44" s="210"/>
      <c r="AA44" s="70">
        <v>113825</v>
      </c>
      <c r="AB44" s="98">
        <v>93.4</v>
      </c>
      <c r="AC44" s="100">
        <v>94208</v>
      </c>
      <c r="AD44" s="98">
        <v>75.5</v>
      </c>
      <c r="AE44" s="70">
        <v>0</v>
      </c>
      <c r="AF44" s="98">
        <v>0</v>
      </c>
      <c r="AG44" s="70"/>
      <c r="AH44" s="98">
        <v>0</v>
      </c>
      <c r="AI44" s="70">
        <v>0</v>
      </c>
      <c r="AJ44" s="98">
        <v>0</v>
      </c>
      <c r="AK44" s="70">
        <v>0</v>
      </c>
      <c r="AL44" s="98">
        <v>0</v>
      </c>
      <c r="AM44" s="70">
        <v>0</v>
      </c>
      <c r="AN44" s="99">
        <v>0</v>
      </c>
      <c r="AQ44" s="195"/>
      <c r="AR44" s="196" t="s">
        <v>531</v>
      </c>
      <c r="AS44" s="304" t="s">
        <v>146</v>
      </c>
      <c r="AT44" s="304"/>
      <c r="AU44" s="304"/>
      <c r="AV44" s="210"/>
      <c r="AW44" s="70">
        <v>0</v>
      </c>
      <c r="AX44" s="98">
        <v>0</v>
      </c>
      <c r="AY44" s="70">
        <v>0</v>
      </c>
      <c r="AZ44" s="98">
        <v>0</v>
      </c>
      <c r="BA44" s="69">
        <v>2005088</v>
      </c>
      <c r="BB44" s="99">
        <v>13.9</v>
      </c>
    </row>
    <row r="45" spans="1:54" ht="15.75" customHeight="1">
      <c r="A45" s="66"/>
      <c r="B45" s="67" t="s">
        <v>601</v>
      </c>
      <c r="C45" s="319" t="s">
        <v>57</v>
      </c>
      <c r="D45" s="319"/>
      <c r="E45" s="319"/>
      <c r="F45" s="210"/>
      <c r="G45" s="70">
        <v>713202</v>
      </c>
      <c r="H45" s="101">
        <v>41.6</v>
      </c>
      <c r="I45" s="70">
        <v>62793</v>
      </c>
      <c r="J45" s="101">
        <v>27.2</v>
      </c>
      <c r="K45" s="70">
        <v>139948</v>
      </c>
      <c r="L45" s="101">
        <v>34.6</v>
      </c>
      <c r="M45" s="70">
        <v>129270</v>
      </c>
      <c r="N45" s="101">
        <v>43.4</v>
      </c>
      <c r="O45" s="75">
        <v>332011</v>
      </c>
      <c r="P45" s="101">
        <v>35.6</v>
      </c>
      <c r="Q45" s="70">
        <v>35765</v>
      </c>
      <c r="R45" s="101">
        <v>17</v>
      </c>
      <c r="S45" s="70">
        <v>32514</v>
      </c>
      <c r="T45" s="102">
        <v>24</v>
      </c>
      <c r="U45" s="195"/>
      <c r="V45" s="196" t="s">
        <v>561</v>
      </c>
      <c r="W45" s="304" t="s">
        <v>57</v>
      </c>
      <c r="X45" s="304"/>
      <c r="Y45" s="304"/>
      <c r="Z45" s="210"/>
      <c r="AA45" s="70">
        <v>25137</v>
      </c>
      <c r="AB45" s="101">
        <v>20.6</v>
      </c>
      <c r="AC45" s="100">
        <v>81816</v>
      </c>
      <c r="AD45" s="101">
        <v>65.6</v>
      </c>
      <c r="AE45" s="70">
        <v>38449</v>
      </c>
      <c r="AF45" s="101">
        <v>39.4</v>
      </c>
      <c r="AG45" s="70">
        <v>32177</v>
      </c>
      <c r="AH45" s="101">
        <v>21.8</v>
      </c>
      <c r="AI45" s="70">
        <v>23020</v>
      </c>
      <c r="AJ45" s="101">
        <v>26.1</v>
      </c>
      <c r="AK45" s="70">
        <v>38389</v>
      </c>
      <c r="AL45" s="101">
        <v>25</v>
      </c>
      <c r="AM45" s="70">
        <v>14073</v>
      </c>
      <c r="AN45" s="102">
        <v>22.6</v>
      </c>
      <c r="AQ45" s="195"/>
      <c r="AR45" s="196" t="s">
        <v>533</v>
      </c>
      <c r="AS45" s="304" t="s">
        <v>57</v>
      </c>
      <c r="AT45" s="304"/>
      <c r="AU45" s="304"/>
      <c r="AV45" s="210"/>
      <c r="AW45" s="70">
        <v>512015</v>
      </c>
      <c r="AX45" s="101">
        <v>23.5</v>
      </c>
      <c r="AY45" s="70">
        <v>512015</v>
      </c>
      <c r="AZ45" s="101">
        <v>23.5</v>
      </c>
      <c r="BA45" s="75">
        <v>5352287</v>
      </c>
      <c r="BB45" s="99">
        <v>37</v>
      </c>
    </row>
    <row r="46" spans="1:54" ht="15.75" customHeight="1" thickBot="1">
      <c r="A46" s="103"/>
      <c r="B46" s="342" t="s">
        <v>58</v>
      </c>
      <c r="C46" s="342"/>
      <c r="D46" s="342"/>
      <c r="E46" s="342"/>
      <c r="F46" s="211"/>
      <c r="G46" s="104">
        <v>3949971</v>
      </c>
      <c r="H46" s="88">
        <v>230.4</v>
      </c>
      <c r="I46" s="104">
        <v>628751</v>
      </c>
      <c r="J46" s="88">
        <v>272.4</v>
      </c>
      <c r="K46" s="104">
        <v>553556</v>
      </c>
      <c r="L46" s="88">
        <v>136.7</v>
      </c>
      <c r="M46" s="104">
        <v>810961</v>
      </c>
      <c r="N46" s="88">
        <v>272.3</v>
      </c>
      <c r="O46" s="104">
        <v>1993268</v>
      </c>
      <c r="P46" s="88">
        <v>213.5</v>
      </c>
      <c r="Q46" s="104">
        <v>426798</v>
      </c>
      <c r="R46" s="88">
        <v>202.3</v>
      </c>
      <c r="S46" s="104">
        <v>326192</v>
      </c>
      <c r="T46" s="90">
        <v>240.6</v>
      </c>
      <c r="U46" s="212"/>
      <c r="V46" s="342" t="s">
        <v>58</v>
      </c>
      <c r="W46" s="342"/>
      <c r="X46" s="342"/>
      <c r="Y46" s="342"/>
      <c r="Z46" s="211"/>
      <c r="AA46" s="104">
        <v>249561</v>
      </c>
      <c r="AB46" s="88">
        <v>204.7</v>
      </c>
      <c r="AC46" s="105">
        <v>323954</v>
      </c>
      <c r="AD46" s="88">
        <v>259.7</v>
      </c>
      <c r="AE46" s="104">
        <v>277373</v>
      </c>
      <c r="AF46" s="88">
        <v>284.4</v>
      </c>
      <c r="AG46" s="104">
        <v>223373</v>
      </c>
      <c r="AH46" s="88">
        <v>151.1</v>
      </c>
      <c r="AI46" s="104">
        <v>221578</v>
      </c>
      <c r="AJ46" s="88">
        <v>251.3</v>
      </c>
      <c r="AK46" s="104">
        <v>195220</v>
      </c>
      <c r="AL46" s="88">
        <v>126.9</v>
      </c>
      <c r="AM46" s="104">
        <v>119155</v>
      </c>
      <c r="AN46" s="90">
        <v>191.5</v>
      </c>
      <c r="AQ46" s="212"/>
      <c r="AR46" s="342" t="s">
        <v>58</v>
      </c>
      <c r="AS46" s="342"/>
      <c r="AT46" s="342"/>
      <c r="AU46" s="342"/>
      <c r="AV46" s="213"/>
      <c r="AW46" s="104">
        <v>1518473</v>
      </c>
      <c r="AX46" s="88">
        <v>69.8</v>
      </c>
      <c r="AY46" s="104">
        <v>1518473</v>
      </c>
      <c r="AZ46" s="88">
        <v>69.8</v>
      </c>
      <c r="BA46" s="104">
        <v>27893797</v>
      </c>
      <c r="BB46" s="90">
        <v>192.7</v>
      </c>
    </row>
  </sheetData>
  <sheetProtection/>
  <mergeCells count="178">
    <mergeCell ref="AW2:BD2"/>
    <mergeCell ref="BA25:BB26"/>
    <mergeCell ref="BE2:BF3"/>
    <mergeCell ref="AY26:AZ26"/>
    <mergeCell ref="AW25:AZ25"/>
    <mergeCell ref="AW26:AX26"/>
    <mergeCell ref="BA3:BB3"/>
    <mergeCell ref="BC3:BD3"/>
    <mergeCell ref="AY3:AZ3"/>
    <mergeCell ref="AI3:AJ3"/>
    <mergeCell ref="AW3:AX3"/>
    <mergeCell ref="AA25:AN25"/>
    <mergeCell ref="Q25:T25"/>
    <mergeCell ref="AK3:AL3"/>
    <mergeCell ref="AT10:AU10"/>
    <mergeCell ref="AQ25:AV25"/>
    <mergeCell ref="AS11:AU11"/>
    <mergeCell ref="AT13:AU13"/>
    <mergeCell ref="AT12:AU12"/>
    <mergeCell ref="AS45:AU45"/>
    <mergeCell ref="AT36:AU36"/>
    <mergeCell ref="AT37:AU37"/>
    <mergeCell ref="U27:Z27"/>
    <mergeCell ref="W28:Y28"/>
    <mergeCell ref="X29:Y29"/>
    <mergeCell ref="AS28:AU28"/>
    <mergeCell ref="AT35:AU35"/>
    <mergeCell ref="AS40:AU40"/>
    <mergeCell ref="AS41:AU41"/>
    <mergeCell ref="AS38:AU38"/>
    <mergeCell ref="AS39:AU39"/>
    <mergeCell ref="AT29:AU29"/>
    <mergeCell ref="AT30:AU30"/>
    <mergeCell ref="AT31:AU31"/>
    <mergeCell ref="AT32:AU32"/>
    <mergeCell ref="AQ27:AV27"/>
    <mergeCell ref="AS17:AU17"/>
    <mergeCell ref="AS22:AU22"/>
    <mergeCell ref="AR23:AU23"/>
    <mergeCell ref="AT33:AU33"/>
    <mergeCell ref="AR46:AU46"/>
    <mergeCell ref="AS42:AU42"/>
    <mergeCell ref="AS43:AU43"/>
    <mergeCell ref="AS44:AU44"/>
    <mergeCell ref="AS34:AU34"/>
    <mergeCell ref="V46:Y46"/>
    <mergeCell ref="AQ2:AV2"/>
    <mergeCell ref="AQ3:AV3"/>
    <mergeCell ref="AQ4:AV4"/>
    <mergeCell ref="AS5:AU5"/>
    <mergeCell ref="AT6:AU6"/>
    <mergeCell ref="AT7:AU7"/>
    <mergeCell ref="AT8:AU8"/>
    <mergeCell ref="AT9:AU9"/>
    <mergeCell ref="W44:Y44"/>
    <mergeCell ref="W45:Y45"/>
    <mergeCell ref="W38:Y38"/>
    <mergeCell ref="W39:Y39"/>
    <mergeCell ref="W40:Y40"/>
    <mergeCell ref="W41:Y41"/>
    <mergeCell ref="W42:Y42"/>
    <mergeCell ref="W43:Y43"/>
    <mergeCell ref="X37:Y37"/>
    <mergeCell ref="X36:Y36"/>
    <mergeCell ref="X30:Y30"/>
    <mergeCell ref="X31:Y31"/>
    <mergeCell ref="W34:Y34"/>
    <mergeCell ref="X35:Y35"/>
    <mergeCell ref="X32:Y32"/>
    <mergeCell ref="X33:Y33"/>
    <mergeCell ref="AK26:AL26"/>
    <mergeCell ref="AM26:AN26"/>
    <mergeCell ref="AQ26:AV26"/>
    <mergeCell ref="AS19:AU19"/>
    <mergeCell ref="AS20:AU20"/>
    <mergeCell ref="V23:Y23"/>
    <mergeCell ref="U26:Z26"/>
    <mergeCell ref="W21:Y21"/>
    <mergeCell ref="W22:Y22"/>
    <mergeCell ref="AS21:AU21"/>
    <mergeCell ref="D35:E35"/>
    <mergeCell ref="D36:E36"/>
    <mergeCell ref="D37:E37"/>
    <mergeCell ref="C38:E38"/>
    <mergeCell ref="D31:E31"/>
    <mergeCell ref="D32:E32"/>
    <mergeCell ref="C44:E44"/>
    <mergeCell ref="C45:E45"/>
    <mergeCell ref="B46:E46"/>
    <mergeCell ref="C39:E39"/>
    <mergeCell ref="C40:E40"/>
    <mergeCell ref="C41:E41"/>
    <mergeCell ref="C42:E42"/>
    <mergeCell ref="C43:E43"/>
    <mergeCell ref="K26:L26"/>
    <mergeCell ref="D33:E33"/>
    <mergeCell ref="C34:E34"/>
    <mergeCell ref="A27:F27"/>
    <mergeCell ref="C28:E28"/>
    <mergeCell ref="D29:E29"/>
    <mergeCell ref="D30:E30"/>
    <mergeCell ref="A26:F26"/>
    <mergeCell ref="I26:J26"/>
    <mergeCell ref="G26:H26"/>
    <mergeCell ref="G25:H25"/>
    <mergeCell ref="D10:E10"/>
    <mergeCell ref="B23:E23"/>
    <mergeCell ref="D14:E14"/>
    <mergeCell ref="A25:F25"/>
    <mergeCell ref="X13:Y13"/>
    <mergeCell ref="X14:Y14"/>
    <mergeCell ref="I25:P25"/>
    <mergeCell ref="C21:E21"/>
    <mergeCell ref="C22:E22"/>
    <mergeCell ref="O2:T2"/>
    <mergeCell ref="O3:P3"/>
    <mergeCell ref="Q3:R3"/>
    <mergeCell ref="C17:E17"/>
    <mergeCell ref="D6:E6"/>
    <mergeCell ref="A3:F3"/>
    <mergeCell ref="D9:E9"/>
    <mergeCell ref="D13:E13"/>
    <mergeCell ref="S3:T3"/>
    <mergeCell ref="I3:J3"/>
    <mergeCell ref="G2:N2"/>
    <mergeCell ref="D7:E7"/>
    <mergeCell ref="D8:E8"/>
    <mergeCell ref="C11:E11"/>
    <mergeCell ref="A2:F2"/>
    <mergeCell ref="A4:F4"/>
    <mergeCell ref="K3:L3"/>
    <mergeCell ref="M3:N3"/>
    <mergeCell ref="G3:H3"/>
    <mergeCell ref="C5:E5"/>
    <mergeCell ref="M26:N26"/>
    <mergeCell ref="O26:P26"/>
    <mergeCell ref="Q26:R26"/>
    <mergeCell ref="S26:T26"/>
    <mergeCell ref="AI26:AJ26"/>
    <mergeCell ref="W11:Y11"/>
    <mergeCell ref="AG26:AH26"/>
    <mergeCell ref="AE26:AF26"/>
    <mergeCell ref="U25:Z25"/>
    <mergeCell ref="AS18:AU18"/>
    <mergeCell ref="W16:Y16"/>
    <mergeCell ref="W17:Y17"/>
    <mergeCell ref="W18:Y18"/>
    <mergeCell ref="X12:Y12"/>
    <mergeCell ref="AT14:AU14"/>
    <mergeCell ref="AS15:AU15"/>
    <mergeCell ref="AS16:AU16"/>
    <mergeCell ref="D12:E12"/>
    <mergeCell ref="W15:Y15"/>
    <mergeCell ref="C15:E15"/>
    <mergeCell ref="C16:E16"/>
    <mergeCell ref="C19:E19"/>
    <mergeCell ref="C20:E20"/>
    <mergeCell ref="C18:E18"/>
    <mergeCell ref="X9:Y9"/>
    <mergeCell ref="X10:Y10"/>
    <mergeCell ref="AC3:AD3"/>
    <mergeCell ref="W19:Y19"/>
    <mergeCell ref="W20:Y20"/>
    <mergeCell ref="X8:Y8"/>
    <mergeCell ref="U4:Z4"/>
    <mergeCell ref="W5:Y5"/>
    <mergeCell ref="X6:Y6"/>
    <mergeCell ref="X7:Y7"/>
    <mergeCell ref="U2:Z2"/>
    <mergeCell ref="AA26:AB26"/>
    <mergeCell ref="AE3:AF3"/>
    <mergeCell ref="U3:Z3"/>
    <mergeCell ref="AA2:AD2"/>
    <mergeCell ref="AE2:AN2"/>
    <mergeCell ref="AM3:AN3"/>
    <mergeCell ref="AG3:AH3"/>
    <mergeCell ref="AA3:AB3"/>
    <mergeCell ref="AC26:AD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5" manualBreakCount="5">
    <brk id="12" max="65535" man="1"/>
    <brk id="20" max="65535" man="1"/>
    <brk id="32" max="45" man="1"/>
    <brk id="40" max="45" man="1"/>
    <brk id="52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1"/>
  <sheetViews>
    <sheetView showZeros="0" view="pageBreakPreview" zoomScale="85" zoomScaleSheetLayoutView="85" zoomScalePageLayoutView="0" workbookViewId="0" topLeftCell="A1">
      <pane xSplit="7" ySplit="3" topLeftCell="AC43" activePane="bottomRight" state="frozen"/>
      <selection pane="topLeft" activeCell="N32" sqref="N32"/>
      <selection pane="topRight" activeCell="N32" sqref="N32"/>
      <selection pane="bottomLeft" activeCell="N32" sqref="N32"/>
      <selection pane="bottomRight" activeCell="N32" sqref="N32"/>
    </sheetView>
  </sheetViews>
  <sheetFormatPr defaultColWidth="9.00390625" defaultRowHeight="13.5"/>
  <cols>
    <col min="1" max="1" width="0.875" style="4" customWidth="1"/>
    <col min="2" max="2" width="2.00390625" style="91" customWidth="1"/>
    <col min="3" max="3" width="2.875" style="117" customWidth="1"/>
    <col min="4" max="4" width="1.25" style="117" customWidth="1"/>
    <col min="5" max="5" width="5.00390625" style="117" customWidth="1"/>
    <col min="6" max="6" width="11.625" style="117" customWidth="1"/>
    <col min="7" max="7" width="0.875" style="117" customWidth="1"/>
    <col min="8" max="14" width="12.50390625" style="3" customWidth="1"/>
    <col min="15" max="19" width="12.375" style="3" customWidth="1"/>
    <col min="20" max="20" width="1.00390625" style="3" customWidth="1"/>
    <col min="21" max="21" width="2.00390625" style="118" customWidth="1"/>
    <col min="22" max="22" width="2.875" style="117" customWidth="1"/>
    <col min="23" max="23" width="1.25" style="117" customWidth="1"/>
    <col min="24" max="24" width="5.00390625" style="117" customWidth="1"/>
    <col min="25" max="25" width="11.625" style="117" customWidth="1"/>
    <col min="26" max="26" width="0.875" style="117" customWidth="1"/>
    <col min="27" max="29" width="12.50390625" style="3" customWidth="1"/>
    <col min="30" max="35" width="12.375" style="3" customWidth="1"/>
    <col min="36" max="38" width="12.50390625" style="3" customWidth="1"/>
    <col min="39" max="39" width="1.00390625" style="3" customWidth="1"/>
    <col min="40" max="40" width="2.00390625" style="118" customWidth="1"/>
    <col min="41" max="41" width="2.875" style="117" customWidth="1"/>
    <col min="42" max="42" width="1.25" style="117" customWidth="1"/>
    <col min="43" max="43" width="5.00390625" style="117" customWidth="1"/>
    <col min="44" max="44" width="11.625" style="117" customWidth="1"/>
    <col min="45" max="45" width="0.875" style="117" customWidth="1"/>
    <col min="46" max="48" width="12.50390625" style="3" customWidth="1"/>
    <col min="49" max="50" width="12.375" style="3" customWidth="1"/>
    <col min="51" max="57" width="10.875" style="3" customWidth="1"/>
    <col min="58" max="16384" width="9.00390625" style="4" customWidth="1"/>
  </cols>
  <sheetData>
    <row r="1" spans="1:57" ht="16.5" customHeight="1" thickBot="1">
      <c r="A1" s="58" t="s">
        <v>155</v>
      </c>
      <c r="B1" s="4"/>
      <c r="S1" s="5" t="s">
        <v>38</v>
      </c>
      <c r="T1" s="116"/>
      <c r="U1" s="3"/>
      <c r="AI1" s="5"/>
      <c r="AL1" s="5" t="s">
        <v>448</v>
      </c>
      <c r="AM1" s="116"/>
      <c r="AN1" s="3"/>
      <c r="AT1" s="5"/>
      <c r="BA1" s="5"/>
      <c r="BB1" s="5"/>
      <c r="BE1" s="5" t="s">
        <v>38</v>
      </c>
    </row>
    <row r="2" spans="1:57" ht="18.75" customHeight="1">
      <c r="A2" s="310" t="s">
        <v>148</v>
      </c>
      <c r="B2" s="311"/>
      <c r="C2" s="311"/>
      <c r="D2" s="311"/>
      <c r="E2" s="311"/>
      <c r="F2" s="311"/>
      <c r="G2" s="312"/>
      <c r="H2" s="295" t="s">
        <v>270</v>
      </c>
      <c r="I2" s="296"/>
      <c r="J2" s="296"/>
      <c r="K2" s="297"/>
      <c r="L2" s="279" t="s">
        <v>449</v>
      </c>
      <c r="M2" s="298"/>
      <c r="N2" s="298"/>
      <c r="O2" s="280"/>
      <c r="P2" s="279" t="s">
        <v>271</v>
      </c>
      <c r="Q2" s="298"/>
      <c r="R2" s="298"/>
      <c r="S2" s="299"/>
      <c r="T2" s="316" t="s">
        <v>148</v>
      </c>
      <c r="U2" s="317"/>
      <c r="V2" s="317"/>
      <c r="W2" s="317"/>
      <c r="X2" s="317"/>
      <c r="Y2" s="317"/>
      <c r="Z2" s="318"/>
      <c r="AA2" s="295" t="s">
        <v>298</v>
      </c>
      <c r="AB2" s="296"/>
      <c r="AC2" s="296"/>
      <c r="AD2" s="297"/>
      <c r="AE2" s="371" t="s">
        <v>274</v>
      </c>
      <c r="AF2" s="372"/>
      <c r="AG2" s="372"/>
      <c r="AH2" s="372"/>
      <c r="AI2" s="372"/>
      <c r="AJ2" s="372"/>
      <c r="AK2" s="372"/>
      <c r="AL2" s="373"/>
      <c r="AM2" s="316" t="s">
        <v>148</v>
      </c>
      <c r="AN2" s="317"/>
      <c r="AO2" s="317"/>
      <c r="AP2" s="317"/>
      <c r="AQ2" s="317"/>
      <c r="AR2" s="317"/>
      <c r="AS2" s="318"/>
      <c r="AT2" s="368" t="s">
        <v>633</v>
      </c>
      <c r="AU2" s="369"/>
      <c r="AV2" s="369"/>
      <c r="AW2" s="369"/>
      <c r="AX2" s="369"/>
      <c r="AY2" s="369"/>
      <c r="AZ2" s="369"/>
      <c r="BA2" s="370"/>
      <c r="BB2" s="287" t="s">
        <v>269</v>
      </c>
      <c r="BC2" s="279" t="s">
        <v>275</v>
      </c>
      <c r="BD2" s="280"/>
      <c r="BE2" s="277" t="s">
        <v>276</v>
      </c>
    </row>
    <row r="3" spans="1:57" ht="33.75" customHeight="1">
      <c r="A3" s="313" t="s">
        <v>156</v>
      </c>
      <c r="B3" s="314"/>
      <c r="C3" s="314"/>
      <c r="D3" s="314"/>
      <c r="E3" s="314"/>
      <c r="F3" s="314"/>
      <c r="G3" s="315"/>
      <c r="H3" s="7" t="s">
        <v>206</v>
      </c>
      <c r="I3" s="7" t="s">
        <v>207</v>
      </c>
      <c r="J3" s="7" t="s">
        <v>158</v>
      </c>
      <c r="K3" s="7" t="s">
        <v>268</v>
      </c>
      <c r="L3" s="92" t="s">
        <v>202</v>
      </c>
      <c r="M3" s="92" t="s">
        <v>450</v>
      </c>
      <c r="N3" s="92" t="s">
        <v>451</v>
      </c>
      <c r="O3" s="92" t="s">
        <v>452</v>
      </c>
      <c r="P3" s="7" t="s">
        <v>209</v>
      </c>
      <c r="Q3" s="7" t="s">
        <v>210</v>
      </c>
      <c r="R3" s="7" t="s">
        <v>159</v>
      </c>
      <c r="S3" s="139" t="s">
        <v>268</v>
      </c>
      <c r="T3" s="305" t="s">
        <v>156</v>
      </c>
      <c r="U3" s="306"/>
      <c r="V3" s="306"/>
      <c r="W3" s="306"/>
      <c r="X3" s="306"/>
      <c r="Y3" s="306"/>
      <c r="Z3" s="307"/>
      <c r="AA3" s="7" t="s">
        <v>211</v>
      </c>
      <c r="AB3" s="7" t="s">
        <v>212</v>
      </c>
      <c r="AC3" s="7" t="s">
        <v>215</v>
      </c>
      <c r="AD3" s="92" t="s">
        <v>453</v>
      </c>
      <c r="AE3" s="7" t="s">
        <v>288</v>
      </c>
      <c r="AF3" s="7" t="s">
        <v>293</v>
      </c>
      <c r="AG3" s="7" t="s">
        <v>294</v>
      </c>
      <c r="AH3" s="7" t="s">
        <v>631</v>
      </c>
      <c r="AI3" s="8" t="s">
        <v>218</v>
      </c>
      <c r="AJ3" s="7" t="s">
        <v>213</v>
      </c>
      <c r="AK3" s="8" t="s">
        <v>219</v>
      </c>
      <c r="AL3" s="9" t="s">
        <v>220</v>
      </c>
      <c r="AM3" s="365" t="s">
        <v>156</v>
      </c>
      <c r="AN3" s="366"/>
      <c r="AO3" s="366"/>
      <c r="AP3" s="366"/>
      <c r="AQ3" s="366"/>
      <c r="AR3" s="366"/>
      <c r="AS3" s="367"/>
      <c r="AT3" s="7" t="s">
        <v>214</v>
      </c>
      <c r="AU3" s="120" t="s">
        <v>221</v>
      </c>
      <c r="AV3" s="7" t="s">
        <v>222</v>
      </c>
      <c r="AW3" s="7" t="s">
        <v>223</v>
      </c>
      <c r="AX3" s="7" t="s">
        <v>224</v>
      </c>
      <c r="AY3" s="7" t="s">
        <v>225</v>
      </c>
      <c r="AZ3" s="7" t="s">
        <v>241</v>
      </c>
      <c r="BA3" s="10" t="s">
        <v>268</v>
      </c>
      <c r="BB3" s="288"/>
      <c r="BC3" s="7" t="s">
        <v>160</v>
      </c>
      <c r="BD3" s="7" t="s">
        <v>268</v>
      </c>
      <c r="BE3" s="278"/>
    </row>
    <row r="4" spans="1:57" ht="12.75" customHeight="1">
      <c r="A4" s="60"/>
      <c r="B4" s="61" t="s">
        <v>454</v>
      </c>
      <c r="C4" s="289" t="s">
        <v>61</v>
      </c>
      <c r="D4" s="289"/>
      <c r="E4" s="289"/>
      <c r="F4" s="289"/>
      <c r="G4" s="209"/>
      <c r="H4" s="63">
        <v>47179571</v>
      </c>
      <c r="I4" s="63">
        <v>29942811</v>
      </c>
      <c r="J4" s="63">
        <v>90179443</v>
      </c>
      <c r="K4" s="63">
        <f>SUM(H4:J4)</f>
        <v>167301825</v>
      </c>
      <c r="L4" s="63">
        <v>11041464</v>
      </c>
      <c r="M4" s="63">
        <v>16877654</v>
      </c>
      <c r="N4" s="63">
        <v>19427450</v>
      </c>
      <c r="O4" s="63">
        <f>SUM(L4:N4)</f>
        <v>47346568</v>
      </c>
      <c r="P4" s="63">
        <v>4264999</v>
      </c>
      <c r="Q4" s="63">
        <v>12083556</v>
      </c>
      <c r="R4" s="63">
        <v>15253645</v>
      </c>
      <c r="S4" s="65">
        <f>SUM(P4:R4)</f>
        <v>31602200</v>
      </c>
      <c r="T4" s="192"/>
      <c r="U4" s="193" t="s">
        <v>59</v>
      </c>
      <c r="V4" s="289" t="s">
        <v>61</v>
      </c>
      <c r="W4" s="289"/>
      <c r="X4" s="289"/>
      <c r="Y4" s="289"/>
      <c r="Z4" s="209"/>
      <c r="AA4" s="63">
        <v>2939233</v>
      </c>
      <c r="AB4" s="63">
        <v>2356185</v>
      </c>
      <c r="AC4" s="63">
        <v>3774881</v>
      </c>
      <c r="AD4" s="63">
        <f>SUM(AA4:AC4)</f>
        <v>9070299</v>
      </c>
      <c r="AE4" s="63">
        <v>3296738</v>
      </c>
      <c r="AF4" s="63">
        <v>1830671</v>
      </c>
      <c r="AG4" s="63">
        <v>2008027</v>
      </c>
      <c r="AH4" s="64">
        <v>6354998</v>
      </c>
      <c r="AI4" s="64">
        <v>1818590</v>
      </c>
      <c r="AJ4" s="63">
        <v>2451655</v>
      </c>
      <c r="AK4" s="64">
        <v>2241802</v>
      </c>
      <c r="AL4" s="65">
        <v>4185901</v>
      </c>
      <c r="AM4" s="192"/>
      <c r="AN4" s="193" t="s">
        <v>59</v>
      </c>
      <c r="AO4" s="289" t="s">
        <v>61</v>
      </c>
      <c r="AP4" s="289"/>
      <c r="AQ4" s="289"/>
      <c r="AR4" s="289"/>
      <c r="AS4" s="209"/>
      <c r="AT4" s="63">
        <v>2390604</v>
      </c>
      <c r="AU4" s="121">
        <v>1294578</v>
      </c>
      <c r="AV4" s="63">
        <v>6830887</v>
      </c>
      <c r="AW4" s="63">
        <v>1771368</v>
      </c>
      <c r="AX4" s="63">
        <v>4627900</v>
      </c>
      <c r="AY4" s="63">
        <v>1852676</v>
      </c>
      <c r="AZ4" s="63">
        <v>6045656</v>
      </c>
      <c r="BA4" s="63">
        <f>SUM(AT4:AZ4,AE4:AL4)</f>
        <v>49002051</v>
      </c>
      <c r="BB4" s="63">
        <f aca="true" t="shared" si="0" ref="BB4:BB56">K4+O4+S4+AD4+BA4</f>
        <v>304322943</v>
      </c>
      <c r="BC4" s="63">
        <v>25336024</v>
      </c>
      <c r="BD4" s="63">
        <f aca="true" t="shared" si="1" ref="BD4:BD56">SUM(BC4:BC4)</f>
        <v>25336024</v>
      </c>
      <c r="BE4" s="65">
        <f>BB4+BD4</f>
        <v>329658967</v>
      </c>
    </row>
    <row r="5" spans="1:57" ht="12.75" customHeight="1">
      <c r="A5" s="66"/>
      <c r="B5" s="67"/>
      <c r="C5" s="194" t="s">
        <v>60</v>
      </c>
      <c r="D5" s="304" t="s">
        <v>62</v>
      </c>
      <c r="E5" s="304"/>
      <c r="F5" s="304"/>
      <c r="G5" s="210"/>
      <c r="H5" s="69">
        <v>47115324</v>
      </c>
      <c r="I5" s="69">
        <v>28614513</v>
      </c>
      <c r="J5" s="69">
        <v>75171387</v>
      </c>
      <c r="K5" s="69">
        <f aca="true" t="shared" si="2" ref="K5:K55">SUM(H5:J5)</f>
        <v>150901224</v>
      </c>
      <c r="L5" s="69">
        <v>11023512</v>
      </c>
      <c r="M5" s="69">
        <v>16868656</v>
      </c>
      <c r="N5" s="69">
        <v>19425751</v>
      </c>
      <c r="O5" s="69">
        <f>SUM(L5:N5)</f>
        <v>47317919</v>
      </c>
      <c r="P5" s="69">
        <v>4264989</v>
      </c>
      <c r="Q5" s="69">
        <v>12082442</v>
      </c>
      <c r="R5" s="69">
        <v>15253525</v>
      </c>
      <c r="S5" s="71">
        <f aca="true" t="shared" si="3" ref="S5:S56">SUM(P5:R5)</f>
        <v>31600956</v>
      </c>
      <c r="T5" s="195"/>
      <c r="U5" s="196"/>
      <c r="V5" s="194" t="s">
        <v>455</v>
      </c>
      <c r="W5" s="304" t="s">
        <v>62</v>
      </c>
      <c r="X5" s="304"/>
      <c r="Y5" s="304"/>
      <c r="Z5" s="210"/>
      <c r="AA5" s="69">
        <v>2939233</v>
      </c>
      <c r="AB5" s="69">
        <v>2256551</v>
      </c>
      <c r="AC5" s="69">
        <v>3774881</v>
      </c>
      <c r="AD5" s="69">
        <f aca="true" t="shared" si="4" ref="AD5:AD56">SUM(AA5:AC5)</f>
        <v>8970665</v>
      </c>
      <c r="AE5" s="69">
        <v>3296738</v>
      </c>
      <c r="AF5" s="69">
        <v>1830616</v>
      </c>
      <c r="AG5" s="69">
        <v>2008027</v>
      </c>
      <c r="AH5" s="70">
        <v>6354998</v>
      </c>
      <c r="AI5" s="70">
        <v>1818590</v>
      </c>
      <c r="AJ5" s="69">
        <v>2451655</v>
      </c>
      <c r="AK5" s="70">
        <v>2241739</v>
      </c>
      <c r="AL5" s="71">
        <v>4185901</v>
      </c>
      <c r="AM5" s="195"/>
      <c r="AN5" s="196"/>
      <c r="AO5" s="194" t="s">
        <v>455</v>
      </c>
      <c r="AP5" s="304" t="s">
        <v>62</v>
      </c>
      <c r="AQ5" s="304"/>
      <c r="AR5" s="304"/>
      <c r="AS5" s="210"/>
      <c r="AT5" s="69">
        <v>2390604</v>
      </c>
      <c r="AU5" s="122">
        <v>1294578</v>
      </c>
      <c r="AV5" s="69">
        <v>6830887</v>
      </c>
      <c r="AW5" s="69">
        <v>1771368</v>
      </c>
      <c r="AX5" s="69">
        <v>4627651</v>
      </c>
      <c r="AY5" s="69">
        <v>1852676</v>
      </c>
      <c r="AZ5" s="69">
        <v>5293878</v>
      </c>
      <c r="BA5" s="69">
        <f>SUM(AT5:AZ5,AE5:AL5)</f>
        <v>48249906</v>
      </c>
      <c r="BB5" s="69">
        <f t="shared" si="0"/>
        <v>287040670</v>
      </c>
      <c r="BC5" s="69">
        <v>19049507</v>
      </c>
      <c r="BD5" s="69">
        <f t="shared" si="1"/>
        <v>19049507</v>
      </c>
      <c r="BE5" s="71">
        <f aca="true" t="shared" si="5" ref="BE5:BE56">BB5+BD5</f>
        <v>306090177</v>
      </c>
    </row>
    <row r="6" spans="1:57" ht="12.75" customHeight="1">
      <c r="A6" s="66"/>
      <c r="B6" s="67"/>
      <c r="C6" s="303" t="s">
        <v>456</v>
      </c>
      <c r="D6" s="303"/>
      <c r="E6" s="304" t="s">
        <v>63</v>
      </c>
      <c r="F6" s="304"/>
      <c r="G6" s="210"/>
      <c r="H6" s="69">
        <v>2755748</v>
      </c>
      <c r="I6" s="69">
        <v>859530</v>
      </c>
      <c r="J6" s="69">
        <v>3350656</v>
      </c>
      <c r="K6" s="69">
        <f t="shared" si="2"/>
        <v>6965934</v>
      </c>
      <c r="L6" s="69">
        <v>348124</v>
      </c>
      <c r="M6" s="69">
        <v>204847</v>
      </c>
      <c r="N6" s="69">
        <v>444177</v>
      </c>
      <c r="O6" s="69">
        <f aca="true" t="shared" si="6" ref="O6:O56">SUM(L6:N6)</f>
        <v>997148</v>
      </c>
      <c r="P6" s="69">
        <v>186108</v>
      </c>
      <c r="Q6" s="69">
        <v>323560</v>
      </c>
      <c r="R6" s="69">
        <v>56738</v>
      </c>
      <c r="S6" s="71">
        <f t="shared" si="3"/>
        <v>566406</v>
      </c>
      <c r="T6" s="195"/>
      <c r="U6" s="196"/>
      <c r="V6" s="303" t="s">
        <v>457</v>
      </c>
      <c r="W6" s="303"/>
      <c r="X6" s="304" t="s">
        <v>63</v>
      </c>
      <c r="Y6" s="304"/>
      <c r="Z6" s="210"/>
      <c r="AA6" s="69">
        <v>445070</v>
      </c>
      <c r="AB6" s="69">
        <v>60521</v>
      </c>
      <c r="AC6" s="69">
        <v>40865</v>
      </c>
      <c r="AD6" s="69">
        <f t="shared" si="4"/>
        <v>546456</v>
      </c>
      <c r="AE6" s="69">
        <v>11156</v>
      </c>
      <c r="AF6" s="69">
        <v>4549</v>
      </c>
      <c r="AG6" s="69">
        <v>11124</v>
      </c>
      <c r="AH6" s="70">
        <v>19570</v>
      </c>
      <c r="AI6" s="70">
        <v>37557</v>
      </c>
      <c r="AJ6" s="69">
        <v>159432</v>
      </c>
      <c r="AK6" s="70">
        <v>16791</v>
      </c>
      <c r="AL6" s="71">
        <v>39233</v>
      </c>
      <c r="AM6" s="195"/>
      <c r="AN6" s="196"/>
      <c r="AO6" s="303" t="s">
        <v>457</v>
      </c>
      <c r="AP6" s="303"/>
      <c r="AQ6" s="304" t="s">
        <v>63</v>
      </c>
      <c r="AR6" s="304"/>
      <c r="AS6" s="210"/>
      <c r="AT6" s="69">
        <v>38307</v>
      </c>
      <c r="AU6" s="122">
        <v>27633</v>
      </c>
      <c r="AV6" s="69">
        <v>20071</v>
      </c>
      <c r="AW6" s="69">
        <v>2691</v>
      </c>
      <c r="AX6" s="69">
        <v>41751</v>
      </c>
      <c r="AY6" s="69">
        <v>11263</v>
      </c>
      <c r="AZ6" s="69">
        <v>91691</v>
      </c>
      <c r="BA6" s="69">
        <f>SUM(AT6:AZ6,AE6:AL6)</f>
        <v>532819</v>
      </c>
      <c r="BB6" s="69">
        <f t="shared" si="0"/>
        <v>9608763</v>
      </c>
      <c r="BC6" s="69">
        <v>1272543</v>
      </c>
      <c r="BD6" s="69">
        <f t="shared" si="1"/>
        <v>1272543</v>
      </c>
      <c r="BE6" s="71">
        <f t="shared" si="5"/>
        <v>10881306</v>
      </c>
    </row>
    <row r="7" spans="1:57" ht="12.75" customHeight="1">
      <c r="A7" s="66"/>
      <c r="B7" s="67"/>
      <c r="C7" s="303" t="s">
        <v>458</v>
      </c>
      <c r="D7" s="303"/>
      <c r="E7" s="304" t="s">
        <v>64</v>
      </c>
      <c r="F7" s="304"/>
      <c r="G7" s="210"/>
      <c r="H7" s="69">
        <v>84176594</v>
      </c>
      <c r="I7" s="69">
        <v>47929403</v>
      </c>
      <c r="J7" s="69">
        <v>120075686</v>
      </c>
      <c r="K7" s="69">
        <f t="shared" si="2"/>
        <v>252181683</v>
      </c>
      <c r="L7" s="69">
        <v>19409079</v>
      </c>
      <c r="M7" s="69">
        <v>24769418</v>
      </c>
      <c r="N7" s="69">
        <v>27861942</v>
      </c>
      <c r="O7" s="69">
        <f t="shared" si="6"/>
        <v>72040439</v>
      </c>
      <c r="P7" s="69">
        <v>7039697</v>
      </c>
      <c r="Q7" s="69">
        <v>14893450</v>
      </c>
      <c r="R7" s="69">
        <v>13635550</v>
      </c>
      <c r="S7" s="71">
        <f t="shared" si="3"/>
        <v>35568697</v>
      </c>
      <c r="T7" s="195"/>
      <c r="U7" s="196"/>
      <c r="V7" s="303" t="s">
        <v>459</v>
      </c>
      <c r="W7" s="303"/>
      <c r="X7" s="304" t="s">
        <v>64</v>
      </c>
      <c r="Y7" s="304"/>
      <c r="Z7" s="210"/>
      <c r="AA7" s="69">
        <v>3564729</v>
      </c>
      <c r="AB7" s="69">
        <v>4586450</v>
      </c>
      <c r="AC7" s="69">
        <v>5471086</v>
      </c>
      <c r="AD7" s="69">
        <f t="shared" si="4"/>
        <v>13622265</v>
      </c>
      <c r="AE7" s="69">
        <v>5678498</v>
      </c>
      <c r="AF7" s="69">
        <v>2855436</v>
      </c>
      <c r="AG7" s="69">
        <v>3758812</v>
      </c>
      <c r="AH7" s="70">
        <v>6734624</v>
      </c>
      <c r="AI7" s="70">
        <v>2970738</v>
      </c>
      <c r="AJ7" s="69">
        <v>4110189</v>
      </c>
      <c r="AK7" s="70">
        <v>3887015</v>
      </c>
      <c r="AL7" s="71">
        <v>6829558</v>
      </c>
      <c r="AM7" s="195"/>
      <c r="AN7" s="223"/>
      <c r="AO7" s="303" t="s">
        <v>459</v>
      </c>
      <c r="AP7" s="303"/>
      <c r="AQ7" s="304" t="s">
        <v>64</v>
      </c>
      <c r="AR7" s="304"/>
      <c r="AS7" s="210"/>
      <c r="AT7" s="69">
        <v>4719908</v>
      </c>
      <c r="AU7" s="122">
        <v>2385739</v>
      </c>
      <c r="AV7" s="69">
        <v>8034894</v>
      </c>
      <c r="AW7" s="69">
        <v>1821259</v>
      </c>
      <c r="AX7" s="69">
        <v>7483287</v>
      </c>
      <c r="AY7" s="69">
        <v>3419865</v>
      </c>
      <c r="AZ7" s="69">
        <v>8213190</v>
      </c>
      <c r="BA7" s="69">
        <f>SUM(AT7:AZ7,AE7:AL7)</f>
        <v>72903012</v>
      </c>
      <c r="BB7" s="69">
        <f t="shared" si="0"/>
        <v>446316096</v>
      </c>
      <c r="BC7" s="69">
        <v>31468699</v>
      </c>
      <c r="BD7" s="69">
        <f t="shared" si="1"/>
        <v>31468699</v>
      </c>
      <c r="BE7" s="71">
        <f t="shared" si="5"/>
        <v>477784795</v>
      </c>
    </row>
    <row r="8" spans="1:57" ht="12.75" customHeight="1">
      <c r="A8" s="66"/>
      <c r="B8" s="67"/>
      <c r="C8" s="303" t="s">
        <v>460</v>
      </c>
      <c r="D8" s="303"/>
      <c r="E8" s="304" t="s">
        <v>65</v>
      </c>
      <c r="F8" s="304"/>
      <c r="G8" s="210"/>
      <c r="H8" s="69">
        <v>40187099</v>
      </c>
      <c r="I8" s="69">
        <v>20681273</v>
      </c>
      <c r="J8" s="69">
        <v>48483446</v>
      </c>
      <c r="K8" s="69">
        <v>296215</v>
      </c>
      <c r="L8" s="69">
        <v>8795986</v>
      </c>
      <c r="M8" s="69">
        <v>9216285</v>
      </c>
      <c r="N8" s="69">
        <v>10301195</v>
      </c>
      <c r="O8" s="69">
        <f t="shared" si="6"/>
        <v>28313466</v>
      </c>
      <c r="P8" s="69">
        <v>2960816</v>
      </c>
      <c r="Q8" s="69">
        <v>3134568</v>
      </c>
      <c r="R8" s="69">
        <v>5180031</v>
      </c>
      <c r="S8" s="71">
        <f t="shared" si="3"/>
        <v>11275415</v>
      </c>
      <c r="T8" s="195"/>
      <c r="U8" s="196"/>
      <c r="V8" s="303" t="s">
        <v>461</v>
      </c>
      <c r="W8" s="303"/>
      <c r="X8" s="304" t="s">
        <v>65</v>
      </c>
      <c r="Y8" s="304"/>
      <c r="Z8" s="210"/>
      <c r="AA8" s="69">
        <v>1070566</v>
      </c>
      <c r="AB8" s="69">
        <v>2396620</v>
      </c>
      <c r="AC8" s="69">
        <v>1742973</v>
      </c>
      <c r="AD8" s="69">
        <f t="shared" si="4"/>
        <v>5210159</v>
      </c>
      <c r="AE8" s="69">
        <v>2392916</v>
      </c>
      <c r="AF8" s="69">
        <v>1029369</v>
      </c>
      <c r="AG8" s="69">
        <v>1761909</v>
      </c>
      <c r="AH8" s="70">
        <v>399196</v>
      </c>
      <c r="AI8" s="70">
        <v>1189705</v>
      </c>
      <c r="AJ8" s="69">
        <v>1817966</v>
      </c>
      <c r="AK8" s="70">
        <v>1662067</v>
      </c>
      <c r="AL8" s="71">
        <v>2682890</v>
      </c>
      <c r="AM8" s="195"/>
      <c r="AN8" s="196"/>
      <c r="AO8" s="303" t="s">
        <v>461</v>
      </c>
      <c r="AP8" s="303"/>
      <c r="AQ8" s="304" t="s">
        <v>65</v>
      </c>
      <c r="AR8" s="304"/>
      <c r="AS8" s="210"/>
      <c r="AT8" s="69">
        <v>2367611</v>
      </c>
      <c r="AU8" s="122">
        <v>1118794</v>
      </c>
      <c r="AV8" s="69">
        <v>1230361</v>
      </c>
      <c r="AW8" s="69">
        <v>52582</v>
      </c>
      <c r="AX8" s="69">
        <v>2901287</v>
      </c>
      <c r="AY8" s="69">
        <v>1578452</v>
      </c>
      <c r="AZ8" s="69">
        <v>3011003</v>
      </c>
      <c r="BA8" s="69">
        <f aca="true" t="shared" si="7" ref="BA8:BA56">SUM(AT8:AZ8,AE8:AL8)</f>
        <v>25196108</v>
      </c>
      <c r="BB8" s="69">
        <f t="shared" si="0"/>
        <v>70291363</v>
      </c>
      <c r="BC8" s="69">
        <v>13842737</v>
      </c>
      <c r="BD8" s="69">
        <f t="shared" si="1"/>
        <v>13842737</v>
      </c>
      <c r="BE8" s="71">
        <f t="shared" si="5"/>
        <v>84134100</v>
      </c>
    </row>
    <row r="9" spans="1:57" ht="12.75" customHeight="1">
      <c r="A9" s="66"/>
      <c r="B9" s="67"/>
      <c r="C9" s="303" t="s">
        <v>462</v>
      </c>
      <c r="D9" s="303"/>
      <c r="E9" s="304" t="s">
        <v>66</v>
      </c>
      <c r="F9" s="304"/>
      <c r="G9" s="210"/>
      <c r="H9" s="69">
        <v>370081</v>
      </c>
      <c r="I9" s="69">
        <v>491664</v>
      </c>
      <c r="J9" s="69">
        <v>227953</v>
      </c>
      <c r="K9" s="69">
        <v>354760</v>
      </c>
      <c r="L9" s="69">
        <v>61865</v>
      </c>
      <c r="M9" s="69">
        <v>1110676</v>
      </c>
      <c r="N9" s="69">
        <v>1420827</v>
      </c>
      <c r="O9" s="69">
        <f t="shared" si="6"/>
        <v>2593368</v>
      </c>
      <c r="P9" s="69">
        <v>0</v>
      </c>
      <c r="Q9" s="69"/>
      <c r="R9" s="69">
        <v>6741268</v>
      </c>
      <c r="S9" s="71">
        <f t="shared" si="3"/>
        <v>6741268</v>
      </c>
      <c r="T9" s="195"/>
      <c r="U9" s="196"/>
      <c r="V9" s="303" t="s">
        <v>463</v>
      </c>
      <c r="W9" s="303"/>
      <c r="X9" s="304" t="s">
        <v>66</v>
      </c>
      <c r="Y9" s="304"/>
      <c r="Z9" s="210"/>
      <c r="AA9" s="69">
        <v>0</v>
      </c>
      <c r="AB9" s="69">
        <v>6200</v>
      </c>
      <c r="AC9" s="69">
        <v>5903</v>
      </c>
      <c r="AD9" s="69">
        <f t="shared" si="4"/>
        <v>12103</v>
      </c>
      <c r="AE9" s="69">
        <v>0</v>
      </c>
      <c r="AF9" s="69">
        <v>0</v>
      </c>
      <c r="AG9" s="69">
        <v>0</v>
      </c>
      <c r="AH9" s="70"/>
      <c r="AI9" s="70">
        <v>0</v>
      </c>
      <c r="AJ9" s="69">
        <v>0</v>
      </c>
      <c r="AK9" s="70"/>
      <c r="AL9" s="71">
        <v>0</v>
      </c>
      <c r="AM9" s="195"/>
      <c r="AN9" s="196"/>
      <c r="AO9" s="303" t="s">
        <v>463</v>
      </c>
      <c r="AP9" s="303"/>
      <c r="AQ9" s="304" t="s">
        <v>66</v>
      </c>
      <c r="AR9" s="304"/>
      <c r="AS9" s="210"/>
      <c r="AT9" s="69"/>
      <c r="AU9" s="122">
        <v>0</v>
      </c>
      <c r="AV9" s="69">
        <v>6283</v>
      </c>
      <c r="AW9" s="69"/>
      <c r="AX9" s="69">
        <v>3900</v>
      </c>
      <c r="AY9" s="69">
        <v>0</v>
      </c>
      <c r="AZ9" s="69">
        <v>0</v>
      </c>
      <c r="BA9" s="69">
        <f t="shared" si="7"/>
        <v>10183</v>
      </c>
      <c r="BB9" s="69">
        <f t="shared" si="0"/>
        <v>9711682</v>
      </c>
      <c r="BC9" s="69">
        <v>151002</v>
      </c>
      <c r="BD9" s="69">
        <f t="shared" si="1"/>
        <v>151002</v>
      </c>
      <c r="BE9" s="71">
        <f t="shared" si="5"/>
        <v>9862684</v>
      </c>
    </row>
    <row r="10" spans="1:57" ht="12.75" customHeight="1">
      <c r="A10" s="66"/>
      <c r="B10" s="67"/>
      <c r="C10" s="194" t="s">
        <v>464</v>
      </c>
      <c r="D10" s="304" t="s">
        <v>67</v>
      </c>
      <c r="E10" s="304"/>
      <c r="F10" s="304"/>
      <c r="G10" s="210"/>
      <c r="H10" s="69">
        <v>30</v>
      </c>
      <c r="I10" s="69">
        <v>1031778</v>
      </c>
      <c r="J10" s="69">
        <v>14990956</v>
      </c>
      <c r="K10" s="69">
        <v>294997</v>
      </c>
      <c r="L10" s="69">
        <v>17941</v>
      </c>
      <c r="M10" s="69">
        <v>8598</v>
      </c>
      <c r="N10" s="69">
        <v>1699</v>
      </c>
      <c r="O10" s="69">
        <f t="shared" si="6"/>
        <v>28238</v>
      </c>
      <c r="P10" s="69">
        <v>10</v>
      </c>
      <c r="Q10" s="69">
        <v>814</v>
      </c>
      <c r="R10" s="69">
        <v>120</v>
      </c>
      <c r="S10" s="71">
        <f t="shared" si="3"/>
        <v>944</v>
      </c>
      <c r="T10" s="195"/>
      <c r="U10" s="196"/>
      <c r="V10" s="194" t="s">
        <v>465</v>
      </c>
      <c r="W10" s="304" t="s">
        <v>67</v>
      </c>
      <c r="X10" s="304"/>
      <c r="Y10" s="304"/>
      <c r="Z10" s="210"/>
      <c r="AA10" s="69">
        <v>0</v>
      </c>
      <c r="AB10" s="69"/>
      <c r="AC10" s="69">
        <v>0</v>
      </c>
      <c r="AD10" s="69">
        <f t="shared" si="4"/>
        <v>0</v>
      </c>
      <c r="AE10" s="69">
        <v>0</v>
      </c>
      <c r="AF10" s="69">
        <v>55</v>
      </c>
      <c r="AG10" s="69">
        <v>0</v>
      </c>
      <c r="AH10" s="70"/>
      <c r="AI10" s="70">
        <v>0</v>
      </c>
      <c r="AJ10" s="69">
        <v>0</v>
      </c>
      <c r="AK10" s="70">
        <v>63</v>
      </c>
      <c r="AL10" s="71">
        <v>0</v>
      </c>
      <c r="AM10" s="195"/>
      <c r="AN10" s="196"/>
      <c r="AO10" s="194" t="s">
        <v>465</v>
      </c>
      <c r="AP10" s="304" t="s">
        <v>67</v>
      </c>
      <c r="AQ10" s="304"/>
      <c r="AR10" s="304"/>
      <c r="AS10" s="210"/>
      <c r="AT10" s="69">
        <v>0</v>
      </c>
      <c r="AU10" s="122">
        <v>0</v>
      </c>
      <c r="AV10" s="69">
        <v>0</v>
      </c>
      <c r="AW10" s="69">
        <v>0</v>
      </c>
      <c r="AX10" s="69">
        <v>249</v>
      </c>
      <c r="AY10" s="69">
        <v>0</v>
      </c>
      <c r="AZ10" s="69">
        <v>751778</v>
      </c>
      <c r="BA10" s="69">
        <f t="shared" si="7"/>
        <v>752145</v>
      </c>
      <c r="BB10" s="69">
        <f t="shared" si="0"/>
        <v>1076324</v>
      </c>
      <c r="BC10" s="69">
        <v>5589000</v>
      </c>
      <c r="BD10" s="69">
        <f t="shared" si="1"/>
        <v>5589000</v>
      </c>
      <c r="BE10" s="71">
        <f t="shared" si="5"/>
        <v>6665324</v>
      </c>
    </row>
    <row r="11" spans="1:57" ht="12.75" customHeight="1">
      <c r="A11" s="66"/>
      <c r="B11" s="67"/>
      <c r="C11" s="194" t="s">
        <v>466</v>
      </c>
      <c r="D11" s="304" t="s">
        <v>73</v>
      </c>
      <c r="E11" s="304"/>
      <c r="F11" s="304"/>
      <c r="G11" s="210"/>
      <c r="H11" s="69">
        <v>64217</v>
      </c>
      <c r="I11" s="69">
        <v>296520</v>
      </c>
      <c r="J11" s="69">
        <v>17100</v>
      </c>
      <c r="K11" s="69">
        <v>99.6</v>
      </c>
      <c r="L11" s="69">
        <v>11</v>
      </c>
      <c r="M11" s="69">
        <v>400</v>
      </c>
      <c r="N11" s="69">
        <v>0</v>
      </c>
      <c r="O11" s="69">
        <f t="shared" si="6"/>
        <v>411</v>
      </c>
      <c r="P11" s="69">
        <v>0</v>
      </c>
      <c r="Q11" s="69">
        <v>300</v>
      </c>
      <c r="R11" s="69">
        <v>0</v>
      </c>
      <c r="S11" s="71">
        <f t="shared" si="3"/>
        <v>300</v>
      </c>
      <c r="T11" s="195"/>
      <c r="U11" s="196"/>
      <c r="V11" s="194" t="s">
        <v>467</v>
      </c>
      <c r="W11" s="304" t="s">
        <v>73</v>
      </c>
      <c r="X11" s="304"/>
      <c r="Y11" s="304"/>
      <c r="Z11" s="210"/>
      <c r="AA11" s="69">
        <v>0</v>
      </c>
      <c r="AB11" s="69">
        <v>99634</v>
      </c>
      <c r="AC11" s="69">
        <v>0</v>
      </c>
      <c r="AD11" s="69">
        <f t="shared" si="4"/>
        <v>99634</v>
      </c>
      <c r="AE11" s="69">
        <v>0</v>
      </c>
      <c r="AF11" s="69">
        <v>0</v>
      </c>
      <c r="AG11" s="69">
        <v>0</v>
      </c>
      <c r="AH11" s="70"/>
      <c r="AI11" s="70">
        <v>0</v>
      </c>
      <c r="AJ11" s="69">
        <v>0</v>
      </c>
      <c r="AK11" s="70">
        <v>0</v>
      </c>
      <c r="AL11" s="71">
        <v>0</v>
      </c>
      <c r="AM11" s="195"/>
      <c r="AN11" s="196"/>
      <c r="AO11" s="194" t="s">
        <v>467</v>
      </c>
      <c r="AP11" s="304" t="s">
        <v>73</v>
      </c>
      <c r="AQ11" s="304"/>
      <c r="AR11" s="304"/>
      <c r="AS11" s="210"/>
      <c r="AT11" s="69">
        <v>0</v>
      </c>
      <c r="AU11" s="122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f t="shared" si="7"/>
        <v>0</v>
      </c>
      <c r="BB11" s="69">
        <f t="shared" si="0"/>
        <v>100444.6</v>
      </c>
      <c r="BC11" s="69">
        <v>697517</v>
      </c>
      <c r="BD11" s="69">
        <f t="shared" si="1"/>
        <v>697517</v>
      </c>
      <c r="BE11" s="71">
        <f t="shared" si="5"/>
        <v>797961.6</v>
      </c>
    </row>
    <row r="12" spans="1:57" ht="12.75" customHeight="1">
      <c r="A12" s="66"/>
      <c r="B12" s="67" t="s">
        <v>468</v>
      </c>
      <c r="C12" s="304" t="s">
        <v>68</v>
      </c>
      <c r="D12" s="304"/>
      <c r="E12" s="304"/>
      <c r="F12" s="304"/>
      <c r="G12" s="210"/>
      <c r="H12" s="69">
        <v>7209696</v>
      </c>
      <c r="I12" s="69">
        <v>2466223</v>
      </c>
      <c r="J12" s="69">
        <v>7198166</v>
      </c>
      <c r="K12" s="69">
        <v>83.1</v>
      </c>
      <c r="L12" s="69">
        <v>1316728</v>
      </c>
      <c r="M12" s="69">
        <v>2181198</v>
      </c>
      <c r="N12" s="69">
        <v>1024216</v>
      </c>
      <c r="O12" s="69">
        <f t="shared" si="6"/>
        <v>4522142</v>
      </c>
      <c r="P12" s="69">
        <v>1009972</v>
      </c>
      <c r="Q12" s="69">
        <v>803359</v>
      </c>
      <c r="R12" s="69">
        <v>1789185</v>
      </c>
      <c r="S12" s="71">
        <f t="shared" si="3"/>
        <v>3602516</v>
      </c>
      <c r="T12" s="195"/>
      <c r="U12" s="196" t="s">
        <v>42</v>
      </c>
      <c r="V12" s="304" t="s">
        <v>68</v>
      </c>
      <c r="W12" s="304"/>
      <c r="X12" s="304"/>
      <c r="Y12" s="304"/>
      <c r="Z12" s="210"/>
      <c r="AA12" s="69">
        <v>408256</v>
      </c>
      <c r="AB12" s="69">
        <v>177283</v>
      </c>
      <c r="AC12" s="69">
        <v>644082</v>
      </c>
      <c r="AD12" s="69">
        <f t="shared" si="4"/>
        <v>1229621</v>
      </c>
      <c r="AE12" s="69">
        <v>89092</v>
      </c>
      <c r="AF12" s="69">
        <v>78798</v>
      </c>
      <c r="AG12" s="69">
        <v>52554</v>
      </c>
      <c r="AH12" s="70">
        <v>78399</v>
      </c>
      <c r="AI12" s="70">
        <v>46366</v>
      </c>
      <c r="AJ12" s="69">
        <v>205201</v>
      </c>
      <c r="AK12" s="70">
        <v>241784</v>
      </c>
      <c r="AL12" s="71">
        <v>198899</v>
      </c>
      <c r="AM12" s="195"/>
      <c r="AN12" s="196" t="s">
        <v>42</v>
      </c>
      <c r="AO12" s="304" t="s">
        <v>68</v>
      </c>
      <c r="AP12" s="304"/>
      <c r="AQ12" s="304"/>
      <c r="AR12" s="304"/>
      <c r="AS12" s="210"/>
      <c r="AT12" s="69">
        <v>195726</v>
      </c>
      <c r="AU12" s="122">
        <v>136413</v>
      </c>
      <c r="AV12" s="69">
        <v>580667</v>
      </c>
      <c r="AW12" s="69">
        <v>123880</v>
      </c>
      <c r="AX12" s="69">
        <v>66731</v>
      </c>
      <c r="AY12" s="69">
        <v>67645</v>
      </c>
      <c r="AZ12" s="69">
        <v>39089</v>
      </c>
      <c r="BA12" s="69">
        <f t="shared" si="7"/>
        <v>2201244</v>
      </c>
      <c r="BB12" s="69">
        <f t="shared" si="0"/>
        <v>11555606.1</v>
      </c>
      <c r="BC12" s="69">
        <v>2192165</v>
      </c>
      <c r="BD12" s="69">
        <f t="shared" si="1"/>
        <v>2192165</v>
      </c>
      <c r="BE12" s="71">
        <f t="shared" si="5"/>
        <v>13747771.1</v>
      </c>
    </row>
    <row r="13" spans="1:57" ht="12.75" customHeight="1">
      <c r="A13" s="66"/>
      <c r="B13" s="67"/>
      <c r="C13" s="194"/>
      <c r="D13" s="337" t="s">
        <v>469</v>
      </c>
      <c r="E13" s="337"/>
      <c r="F13" s="197" t="s">
        <v>69</v>
      </c>
      <c r="G13" s="210"/>
      <c r="H13" s="69">
        <v>6417733</v>
      </c>
      <c r="I13" s="69">
        <v>1428694</v>
      </c>
      <c r="J13" s="69">
        <v>6318100</v>
      </c>
      <c r="K13" s="69">
        <f t="shared" si="2"/>
        <v>14164527</v>
      </c>
      <c r="L13" s="69">
        <v>1132064</v>
      </c>
      <c r="M13" s="69">
        <v>1958410</v>
      </c>
      <c r="N13" s="69">
        <v>745275</v>
      </c>
      <c r="O13" s="69">
        <f t="shared" si="6"/>
        <v>3835749</v>
      </c>
      <c r="P13" s="69">
        <v>331634</v>
      </c>
      <c r="Q13" s="69">
        <v>532201</v>
      </c>
      <c r="R13" s="69">
        <v>1280320</v>
      </c>
      <c r="S13" s="71">
        <f t="shared" si="3"/>
        <v>2144155</v>
      </c>
      <c r="T13" s="195"/>
      <c r="U13" s="196"/>
      <c r="V13" s="194"/>
      <c r="W13" s="337" t="s">
        <v>470</v>
      </c>
      <c r="X13" s="337"/>
      <c r="Y13" s="197" t="s">
        <v>69</v>
      </c>
      <c r="Z13" s="210"/>
      <c r="AA13" s="69">
        <v>393251</v>
      </c>
      <c r="AB13" s="69">
        <v>146117</v>
      </c>
      <c r="AC13" s="69">
        <v>583220</v>
      </c>
      <c r="AD13" s="69">
        <f t="shared" si="4"/>
        <v>1122588</v>
      </c>
      <c r="AE13" s="69">
        <v>84498</v>
      </c>
      <c r="AF13" s="69">
        <v>40514</v>
      </c>
      <c r="AG13" s="69">
        <v>26278</v>
      </c>
      <c r="AH13" s="70">
        <v>12642</v>
      </c>
      <c r="AI13" s="70">
        <v>29899</v>
      </c>
      <c r="AJ13" s="69">
        <v>152594</v>
      </c>
      <c r="AK13" s="70">
        <v>184414</v>
      </c>
      <c r="AL13" s="71">
        <v>190308</v>
      </c>
      <c r="AM13" s="195"/>
      <c r="AN13" s="196"/>
      <c r="AO13" s="194"/>
      <c r="AP13" s="337" t="s">
        <v>470</v>
      </c>
      <c r="AQ13" s="337"/>
      <c r="AR13" s="197" t="s">
        <v>69</v>
      </c>
      <c r="AS13" s="210"/>
      <c r="AT13" s="69">
        <v>173371</v>
      </c>
      <c r="AU13" s="122">
        <v>97194</v>
      </c>
      <c r="AV13" s="69">
        <v>469798</v>
      </c>
      <c r="AW13" s="69">
        <v>66805</v>
      </c>
      <c r="AX13" s="69">
        <v>47837</v>
      </c>
      <c r="AY13" s="69">
        <v>51851</v>
      </c>
      <c r="AZ13" s="69">
        <v>14597</v>
      </c>
      <c r="BA13" s="69">
        <f t="shared" si="7"/>
        <v>1642600</v>
      </c>
      <c r="BB13" s="69">
        <f t="shared" si="0"/>
        <v>22909619</v>
      </c>
      <c r="BC13" s="69">
        <v>1877454</v>
      </c>
      <c r="BD13" s="69">
        <f t="shared" si="1"/>
        <v>1877454</v>
      </c>
      <c r="BE13" s="71">
        <f t="shared" si="5"/>
        <v>24787073</v>
      </c>
    </row>
    <row r="14" spans="1:57" ht="12.75" customHeight="1">
      <c r="A14" s="66"/>
      <c r="B14" s="67"/>
      <c r="C14" s="194"/>
      <c r="D14" s="337" t="s">
        <v>471</v>
      </c>
      <c r="E14" s="337"/>
      <c r="F14" s="197" t="s">
        <v>70</v>
      </c>
      <c r="G14" s="210"/>
      <c r="H14" s="69">
        <v>734558</v>
      </c>
      <c r="I14" s="69">
        <v>958004</v>
      </c>
      <c r="J14" s="69">
        <v>595280</v>
      </c>
      <c r="K14" s="69">
        <f t="shared" si="2"/>
        <v>2287842</v>
      </c>
      <c r="L14" s="69">
        <v>163413</v>
      </c>
      <c r="M14" s="69">
        <v>194434</v>
      </c>
      <c r="N14" s="69">
        <v>236019</v>
      </c>
      <c r="O14" s="69">
        <f t="shared" si="6"/>
        <v>593866</v>
      </c>
      <c r="P14" s="69">
        <v>76810</v>
      </c>
      <c r="Q14" s="69">
        <v>256855</v>
      </c>
      <c r="R14" s="69">
        <v>506319</v>
      </c>
      <c r="S14" s="71">
        <f t="shared" si="3"/>
        <v>839984</v>
      </c>
      <c r="T14" s="195"/>
      <c r="U14" s="196"/>
      <c r="V14" s="194"/>
      <c r="W14" s="337" t="s">
        <v>472</v>
      </c>
      <c r="X14" s="337"/>
      <c r="Y14" s="197" t="s">
        <v>70</v>
      </c>
      <c r="Z14" s="210"/>
      <c r="AA14" s="69">
        <v>15005</v>
      </c>
      <c r="AB14" s="69">
        <v>28785</v>
      </c>
      <c r="AC14" s="69">
        <v>53485</v>
      </c>
      <c r="AD14" s="69">
        <f t="shared" si="4"/>
        <v>97275</v>
      </c>
      <c r="AE14" s="69">
        <v>4594</v>
      </c>
      <c r="AF14" s="69">
        <v>31899</v>
      </c>
      <c r="AG14" s="69">
        <v>19682</v>
      </c>
      <c r="AH14" s="70">
        <v>62622</v>
      </c>
      <c r="AI14" s="70">
        <v>15878</v>
      </c>
      <c r="AJ14" s="69">
        <v>52551</v>
      </c>
      <c r="AK14" s="70">
        <v>57201</v>
      </c>
      <c r="AL14" s="71">
        <v>7893</v>
      </c>
      <c r="AM14" s="195"/>
      <c r="AN14" s="196"/>
      <c r="AO14" s="194"/>
      <c r="AP14" s="337" t="s">
        <v>472</v>
      </c>
      <c r="AQ14" s="337"/>
      <c r="AR14" s="197" t="s">
        <v>70</v>
      </c>
      <c r="AS14" s="210"/>
      <c r="AT14" s="69">
        <v>22355</v>
      </c>
      <c r="AU14" s="122">
        <v>32169</v>
      </c>
      <c r="AV14" s="69">
        <v>97988</v>
      </c>
      <c r="AW14" s="69">
        <v>52577</v>
      </c>
      <c r="AX14" s="69">
        <v>15654</v>
      </c>
      <c r="AY14" s="69">
        <v>12496</v>
      </c>
      <c r="AZ14" s="69">
        <v>10128</v>
      </c>
      <c r="BA14" s="69">
        <f t="shared" si="7"/>
        <v>495687</v>
      </c>
      <c r="BB14" s="69">
        <f t="shared" si="0"/>
        <v>4314654</v>
      </c>
      <c r="BC14" s="69">
        <v>272313</v>
      </c>
      <c r="BD14" s="69">
        <f t="shared" si="1"/>
        <v>272313</v>
      </c>
      <c r="BE14" s="71">
        <f t="shared" si="5"/>
        <v>4586967</v>
      </c>
    </row>
    <row r="15" spans="1:57" ht="12.75" customHeight="1">
      <c r="A15" s="66"/>
      <c r="B15" s="67"/>
      <c r="C15" s="194"/>
      <c r="D15" s="337" t="s">
        <v>473</v>
      </c>
      <c r="E15" s="337"/>
      <c r="F15" s="197" t="s">
        <v>71</v>
      </c>
      <c r="G15" s="210"/>
      <c r="H15" s="69">
        <v>29349</v>
      </c>
      <c r="I15" s="69">
        <v>44496</v>
      </c>
      <c r="J15" s="69">
        <v>66430</v>
      </c>
      <c r="K15" s="69">
        <f t="shared" si="2"/>
        <v>140275</v>
      </c>
      <c r="L15" s="69">
        <v>21251</v>
      </c>
      <c r="M15" s="69">
        <v>28354</v>
      </c>
      <c r="N15" s="69">
        <v>38142</v>
      </c>
      <c r="O15" s="69">
        <f t="shared" si="6"/>
        <v>87747</v>
      </c>
      <c r="P15" s="69">
        <v>1528</v>
      </c>
      <c r="Q15" s="69">
        <v>14303</v>
      </c>
      <c r="R15" s="69">
        <v>2546</v>
      </c>
      <c r="S15" s="71">
        <f t="shared" si="3"/>
        <v>18377</v>
      </c>
      <c r="T15" s="195"/>
      <c r="U15" s="196"/>
      <c r="V15" s="194"/>
      <c r="W15" s="337" t="s">
        <v>474</v>
      </c>
      <c r="X15" s="337"/>
      <c r="Y15" s="197" t="s">
        <v>71</v>
      </c>
      <c r="Z15" s="210"/>
      <c r="AA15" s="69">
        <v>0</v>
      </c>
      <c r="AB15" s="69">
        <v>2381</v>
      </c>
      <c r="AC15" s="69">
        <v>7377</v>
      </c>
      <c r="AD15" s="69">
        <f t="shared" si="4"/>
        <v>9758</v>
      </c>
      <c r="AE15" s="69">
        <v>0</v>
      </c>
      <c r="AF15" s="69">
        <v>6385</v>
      </c>
      <c r="AG15" s="69">
        <v>6594</v>
      </c>
      <c r="AH15" s="70">
        <v>3135</v>
      </c>
      <c r="AI15" s="70">
        <v>513</v>
      </c>
      <c r="AJ15" s="69">
        <v>56</v>
      </c>
      <c r="AK15" s="70">
        <v>169</v>
      </c>
      <c r="AL15" s="71">
        <v>698</v>
      </c>
      <c r="AM15" s="195"/>
      <c r="AN15" s="196"/>
      <c r="AO15" s="194"/>
      <c r="AP15" s="337" t="s">
        <v>474</v>
      </c>
      <c r="AQ15" s="337"/>
      <c r="AR15" s="197" t="s">
        <v>71</v>
      </c>
      <c r="AS15" s="210"/>
      <c r="AT15" s="69">
        <v>0</v>
      </c>
      <c r="AU15" s="122">
        <v>7050</v>
      </c>
      <c r="AV15" s="69">
        <v>12881</v>
      </c>
      <c r="AW15" s="69">
        <v>4498</v>
      </c>
      <c r="AX15" s="69">
        <v>1973</v>
      </c>
      <c r="AY15" s="69">
        <v>3298</v>
      </c>
      <c r="AZ15" s="69">
        <v>664</v>
      </c>
      <c r="BA15" s="69">
        <f t="shared" si="7"/>
        <v>47914</v>
      </c>
      <c r="BB15" s="69">
        <f t="shared" si="0"/>
        <v>304071</v>
      </c>
      <c r="BC15" s="69">
        <v>40447</v>
      </c>
      <c r="BD15" s="69">
        <f t="shared" si="1"/>
        <v>40447</v>
      </c>
      <c r="BE15" s="71">
        <f t="shared" si="5"/>
        <v>344518</v>
      </c>
    </row>
    <row r="16" spans="1:57" ht="12.75" customHeight="1">
      <c r="A16" s="66"/>
      <c r="B16" s="67"/>
      <c r="C16" s="194"/>
      <c r="D16" s="337" t="s">
        <v>475</v>
      </c>
      <c r="E16" s="337"/>
      <c r="F16" s="197" t="s">
        <v>72</v>
      </c>
      <c r="G16" s="210"/>
      <c r="H16" s="69">
        <v>0</v>
      </c>
      <c r="I16" s="69">
        <v>0</v>
      </c>
      <c r="J16" s="69"/>
      <c r="K16" s="69">
        <f t="shared" si="2"/>
        <v>0</v>
      </c>
      <c r="L16" s="69">
        <v>0</v>
      </c>
      <c r="M16" s="69">
        <v>0</v>
      </c>
      <c r="N16" s="69"/>
      <c r="O16" s="69">
        <f t="shared" si="6"/>
        <v>0</v>
      </c>
      <c r="P16" s="69">
        <v>0</v>
      </c>
      <c r="Q16" s="69">
        <v>0</v>
      </c>
      <c r="R16" s="69">
        <v>0</v>
      </c>
      <c r="S16" s="71">
        <f t="shared" si="3"/>
        <v>0</v>
      </c>
      <c r="T16" s="195"/>
      <c r="U16" s="196"/>
      <c r="V16" s="194"/>
      <c r="W16" s="337" t="s">
        <v>476</v>
      </c>
      <c r="X16" s="337"/>
      <c r="Y16" s="197" t="s">
        <v>72</v>
      </c>
      <c r="Z16" s="210"/>
      <c r="AA16" s="69">
        <v>0</v>
      </c>
      <c r="AB16" s="69"/>
      <c r="AC16" s="69">
        <v>0</v>
      </c>
      <c r="AD16" s="69">
        <f t="shared" si="4"/>
        <v>0</v>
      </c>
      <c r="AE16" s="69">
        <v>0</v>
      </c>
      <c r="AF16" s="69">
        <v>0</v>
      </c>
      <c r="AG16" s="69">
        <v>0</v>
      </c>
      <c r="AH16" s="70"/>
      <c r="AI16" s="70">
        <v>0</v>
      </c>
      <c r="AJ16" s="69">
        <v>0</v>
      </c>
      <c r="AK16" s="70">
        <v>0</v>
      </c>
      <c r="AL16" s="71">
        <v>0</v>
      </c>
      <c r="AM16" s="195"/>
      <c r="AN16" s="196"/>
      <c r="AO16" s="194"/>
      <c r="AP16" s="337" t="s">
        <v>476</v>
      </c>
      <c r="AQ16" s="337"/>
      <c r="AR16" s="197" t="s">
        <v>72</v>
      </c>
      <c r="AS16" s="210"/>
      <c r="AT16" s="69">
        <v>0</v>
      </c>
      <c r="AU16" s="122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f t="shared" si="7"/>
        <v>0</v>
      </c>
      <c r="BB16" s="69">
        <f t="shared" si="0"/>
        <v>0</v>
      </c>
      <c r="BC16" s="69">
        <v>0</v>
      </c>
      <c r="BD16" s="69">
        <f t="shared" si="1"/>
        <v>0</v>
      </c>
      <c r="BE16" s="71">
        <f t="shared" si="5"/>
        <v>0</v>
      </c>
    </row>
    <row r="17" spans="1:57" ht="12.75" customHeight="1">
      <c r="A17" s="66"/>
      <c r="B17" s="67" t="s">
        <v>477</v>
      </c>
      <c r="C17" s="304" t="s">
        <v>74</v>
      </c>
      <c r="D17" s="304"/>
      <c r="E17" s="304"/>
      <c r="F17" s="304"/>
      <c r="G17" s="210"/>
      <c r="H17" s="69">
        <v>0</v>
      </c>
      <c r="I17" s="69">
        <v>0</v>
      </c>
      <c r="J17" s="69">
        <v>24896</v>
      </c>
      <c r="K17" s="69">
        <v>1387.78</v>
      </c>
      <c r="L17" s="69">
        <v>0</v>
      </c>
      <c r="M17" s="69">
        <v>0</v>
      </c>
      <c r="N17" s="69"/>
      <c r="O17" s="69">
        <f t="shared" si="6"/>
        <v>0</v>
      </c>
      <c r="P17" s="69">
        <v>0</v>
      </c>
      <c r="Q17" s="69">
        <v>0</v>
      </c>
      <c r="R17" s="69">
        <v>0</v>
      </c>
      <c r="S17" s="71">
        <f t="shared" si="3"/>
        <v>0</v>
      </c>
      <c r="T17" s="195"/>
      <c r="U17" s="196" t="s">
        <v>478</v>
      </c>
      <c r="V17" s="304" t="s">
        <v>74</v>
      </c>
      <c r="W17" s="304"/>
      <c r="X17" s="304"/>
      <c r="Y17" s="304"/>
      <c r="Z17" s="210"/>
      <c r="AA17" s="69">
        <v>0</v>
      </c>
      <c r="AB17" s="69">
        <v>0</v>
      </c>
      <c r="AC17" s="69">
        <v>0</v>
      </c>
      <c r="AD17" s="69">
        <f t="shared" si="4"/>
        <v>0</v>
      </c>
      <c r="AE17" s="69">
        <v>0</v>
      </c>
      <c r="AF17" s="69">
        <v>0</v>
      </c>
      <c r="AG17" s="69">
        <v>0</v>
      </c>
      <c r="AH17" s="70"/>
      <c r="AI17" s="70">
        <v>0</v>
      </c>
      <c r="AJ17" s="69">
        <v>0</v>
      </c>
      <c r="AK17" s="70">
        <v>0</v>
      </c>
      <c r="AL17" s="71">
        <v>0</v>
      </c>
      <c r="AM17" s="195"/>
      <c r="AN17" s="196" t="s">
        <v>478</v>
      </c>
      <c r="AO17" s="304" t="s">
        <v>74</v>
      </c>
      <c r="AP17" s="304"/>
      <c r="AQ17" s="304"/>
      <c r="AR17" s="304"/>
      <c r="AS17" s="210"/>
      <c r="AT17" s="69">
        <v>0</v>
      </c>
      <c r="AU17" s="122">
        <v>0</v>
      </c>
      <c r="AV17" s="69">
        <v>0</v>
      </c>
      <c r="AW17" s="69">
        <v>49819</v>
      </c>
      <c r="AX17" s="69">
        <v>0</v>
      </c>
      <c r="AY17" s="69">
        <v>0</v>
      </c>
      <c r="AZ17" s="69">
        <v>0</v>
      </c>
      <c r="BA17" s="69">
        <f t="shared" si="7"/>
        <v>49819</v>
      </c>
      <c r="BB17" s="69">
        <f t="shared" si="0"/>
        <v>51206.78</v>
      </c>
      <c r="BC17" s="69">
        <v>0</v>
      </c>
      <c r="BD17" s="69">
        <f t="shared" si="1"/>
        <v>0</v>
      </c>
      <c r="BE17" s="71">
        <f t="shared" si="5"/>
        <v>51206.78</v>
      </c>
    </row>
    <row r="18" spans="1:57" ht="12.75" customHeight="1">
      <c r="A18" s="72"/>
      <c r="B18" s="73" t="s">
        <v>479</v>
      </c>
      <c r="C18" s="324" t="s">
        <v>75</v>
      </c>
      <c r="D18" s="324"/>
      <c r="E18" s="324"/>
      <c r="F18" s="324"/>
      <c r="G18" s="214"/>
      <c r="H18" s="75">
        <v>54389267</v>
      </c>
      <c r="I18" s="75">
        <v>32409034</v>
      </c>
      <c r="J18" s="75">
        <v>97402505</v>
      </c>
      <c r="K18" s="75">
        <f t="shared" si="2"/>
        <v>184200806</v>
      </c>
      <c r="L18" s="75">
        <v>12358192</v>
      </c>
      <c r="M18" s="75">
        <v>19058852</v>
      </c>
      <c r="N18" s="75">
        <v>20451666</v>
      </c>
      <c r="O18" s="75">
        <f t="shared" si="6"/>
        <v>51868710</v>
      </c>
      <c r="P18" s="75">
        <v>5274971</v>
      </c>
      <c r="Q18" s="75">
        <v>12886915</v>
      </c>
      <c r="R18" s="75">
        <v>17042830</v>
      </c>
      <c r="S18" s="77">
        <f t="shared" si="3"/>
        <v>35204716</v>
      </c>
      <c r="T18" s="199"/>
      <c r="U18" s="200" t="s">
        <v>480</v>
      </c>
      <c r="V18" s="324" t="s">
        <v>75</v>
      </c>
      <c r="W18" s="324"/>
      <c r="X18" s="324"/>
      <c r="Y18" s="324"/>
      <c r="Z18" s="214"/>
      <c r="AA18" s="75">
        <v>3347489</v>
      </c>
      <c r="AB18" s="75">
        <v>2533468</v>
      </c>
      <c r="AC18" s="75">
        <v>4418963</v>
      </c>
      <c r="AD18" s="75">
        <f t="shared" si="4"/>
        <v>10299920</v>
      </c>
      <c r="AE18" s="75">
        <v>3385830</v>
      </c>
      <c r="AF18" s="75">
        <v>1909469</v>
      </c>
      <c r="AG18" s="75">
        <v>2060581</v>
      </c>
      <c r="AH18" s="76">
        <v>6433397</v>
      </c>
      <c r="AI18" s="76">
        <v>1864956</v>
      </c>
      <c r="AJ18" s="75">
        <v>2656856</v>
      </c>
      <c r="AK18" s="76">
        <v>2483586</v>
      </c>
      <c r="AL18" s="77">
        <v>4384800</v>
      </c>
      <c r="AM18" s="199"/>
      <c r="AN18" s="200" t="s">
        <v>480</v>
      </c>
      <c r="AO18" s="324" t="s">
        <v>75</v>
      </c>
      <c r="AP18" s="324"/>
      <c r="AQ18" s="324"/>
      <c r="AR18" s="324"/>
      <c r="AS18" s="214"/>
      <c r="AT18" s="75">
        <v>2586330</v>
      </c>
      <c r="AU18" s="123">
        <v>1430991</v>
      </c>
      <c r="AV18" s="75">
        <v>7411554</v>
      </c>
      <c r="AW18" s="75">
        <v>1945067</v>
      </c>
      <c r="AX18" s="75">
        <v>4694631</v>
      </c>
      <c r="AY18" s="75">
        <v>1920321</v>
      </c>
      <c r="AZ18" s="75">
        <v>6084745</v>
      </c>
      <c r="BA18" s="69">
        <f t="shared" si="7"/>
        <v>51253114</v>
      </c>
      <c r="BB18" s="75">
        <f t="shared" si="0"/>
        <v>332827266</v>
      </c>
      <c r="BC18" s="75">
        <v>27528189</v>
      </c>
      <c r="BD18" s="75">
        <f t="shared" si="1"/>
        <v>27528189</v>
      </c>
      <c r="BE18" s="77">
        <f t="shared" si="5"/>
        <v>360355455</v>
      </c>
    </row>
    <row r="19" spans="1:57" ht="12.75" customHeight="1">
      <c r="A19" s="60"/>
      <c r="B19" s="61" t="s">
        <v>481</v>
      </c>
      <c r="C19" s="289" t="s">
        <v>76</v>
      </c>
      <c r="D19" s="289"/>
      <c r="E19" s="289"/>
      <c r="F19" s="289"/>
      <c r="G19" s="209"/>
      <c r="H19" s="63">
        <v>1391197</v>
      </c>
      <c r="I19" s="63">
        <v>505704</v>
      </c>
      <c r="J19" s="63">
        <v>3149262</v>
      </c>
      <c r="K19" s="63">
        <v>33765.17</v>
      </c>
      <c r="L19" s="63">
        <v>0</v>
      </c>
      <c r="M19" s="63">
        <v>98500</v>
      </c>
      <c r="N19" s="63"/>
      <c r="O19" s="63">
        <f t="shared" si="6"/>
        <v>98500</v>
      </c>
      <c r="P19" s="63">
        <v>0</v>
      </c>
      <c r="Q19" s="63">
        <v>9000</v>
      </c>
      <c r="R19" s="63">
        <v>135076</v>
      </c>
      <c r="S19" s="65">
        <f t="shared" si="3"/>
        <v>144076</v>
      </c>
      <c r="T19" s="192"/>
      <c r="U19" s="193" t="s">
        <v>482</v>
      </c>
      <c r="V19" s="289" t="s">
        <v>76</v>
      </c>
      <c r="W19" s="289"/>
      <c r="X19" s="289"/>
      <c r="Y19" s="289"/>
      <c r="Z19" s="209"/>
      <c r="AA19" s="63">
        <v>6092</v>
      </c>
      <c r="AB19" s="63">
        <v>0</v>
      </c>
      <c r="AC19" s="63">
        <v>135034</v>
      </c>
      <c r="AD19" s="63">
        <f t="shared" si="4"/>
        <v>141126</v>
      </c>
      <c r="AE19" s="63">
        <v>0</v>
      </c>
      <c r="AF19" s="63">
        <v>0</v>
      </c>
      <c r="AG19" s="63">
        <v>0</v>
      </c>
      <c r="AH19" s="64"/>
      <c r="AI19" s="64">
        <v>0</v>
      </c>
      <c r="AJ19" s="63">
        <v>0</v>
      </c>
      <c r="AK19" s="64">
        <v>0</v>
      </c>
      <c r="AL19" s="65">
        <v>0</v>
      </c>
      <c r="AM19" s="192"/>
      <c r="AN19" s="193" t="s">
        <v>482</v>
      </c>
      <c r="AO19" s="289" t="s">
        <v>76</v>
      </c>
      <c r="AP19" s="289"/>
      <c r="AQ19" s="289"/>
      <c r="AR19" s="289"/>
      <c r="AS19" s="209"/>
      <c r="AT19" s="63">
        <v>0</v>
      </c>
      <c r="AU19" s="121">
        <v>0</v>
      </c>
      <c r="AV19" s="63">
        <v>0</v>
      </c>
      <c r="AW19" s="63">
        <v>0</v>
      </c>
      <c r="AX19" s="63">
        <v>7160</v>
      </c>
      <c r="AY19" s="63">
        <v>0</v>
      </c>
      <c r="AZ19" s="63"/>
      <c r="BA19" s="63">
        <f t="shared" si="7"/>
        <v>7160</v>
      </c>
      <c r="BB19" s="63">
        <f t="shared" si="0"/>
        <v>424627.17</v>
      </c>
      <c r="BC19" s="63">
        <v>284450</v>
      </c>
      <c r="BD19" s="63">
        <f t="shared" si="1"/>
        <v>284450</v>
      </c>
      <c r="BE19" s="65">
        <f t="shared" si="5"/>
        <v>709077.1699999999</v>
      </c>
    </row>
    <row r="20" spans="1:57" ht="12.75" customHeight="1">
      <c r="A20" s="66"/>
      <c r="B20" s="67"/>
      <c r="C20" s="194" t="s">
        <v>60</v>
      </c>
      <c r="D20" s="304" t="s">
        <v>77</v>
      </c>
      <c r="E20" s="304"/>
      <c r="F20" s="304"/>
      <c r="G20" s="210"/>
      <c r="H20" s="69">
        <v>0</v>
      </c>
      <c r="I20" s="69">
        <v>0</v>
      </c>
      <c r="J20" s="69">
        <v>0</v>
      </c>
      <c r="K20" s="69">
        <v>104760</v>
      </c>
      <c r="L20" s="69">
        <v>0</v>
      </c>
      <c r="M20" s="69"/>
      <c r="N20" s="69">
        <v>0</v>
      </c>
      <c r="O20" s="69">
        <f t="shared" si="6"/>
        <v>0</v>
      </c>
      <c r="P20" s="69">
        <v>0</v>
      </c>
      <c r="Q20" s="69">
        <v>0</v>
      </c>
      <c r="R20" s="69">
        <v>0</v>
      </c>
      <c r="S20" s="71">
        <f t="shared" si="3"/>
        <v>0</v>
      </c>
      <c r="T20" s="195"/>
      <c r="U20" s="196"/>
      <c r="V20" s="194" t="s">
        <v>45</v>
      </c>
      <c r="W20" s="304" t="s">
        <v>77</v>
      </c>
      <c r="X20" s="304"/>
      <c r="Y20" s="304"/>
      <c r="Z20" s="210"/>
      <c r="AA20" s="69">
        <v>0</v>
      </c>
      <c r="AB20" s="69">
        <v>0</v>
      </c>
      <c r="AC20" s="69">
        <v>0</v>
      </c>
      <c r="AD20" s="69">
        <f t="shared" si="4"/>
        <v>0</v>
      </c>
      <c r="AE20" s="69">
        <v>0</v>
      </c>
      <c r="AF20" s="69">
        <v>0</v>
      </c>
      <c r="AG20" s="69">
        <v>0</v>
      </c>
      <c r="AH20" s="70"/>
      <c r="AI20" s="70">
        <v>0</v>
      </c>
      <c r="AJ20" s="69">
        <v>0</v>
      </c>
      <c r="AK20" s="70">
        <v>0</v>
      </c>
      <c r="AL20" s="71">
        <v>0</v>
      </c>
      <c r="AM20" s="195"/>
      <c r="AN20" s="196"/>
      <c r="AO20" s="194" t="s">
        <v>45</v>
      </c>
      <c r="AP20" s="304" t="s">
        <v>77</v>
      </c>
      <c r="AQ20" s="304"/>
      <c r="AR20" s="304"/>
      <c r="AS20" s="210"/>
      <c r="AT20" s="69">
        <v>0</v>
      </c>
      <c r="AU20" s="122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f t="shared" si="7"/>
        <v>0</v>
      </c>
      <c r="BB20" s="69">
        <f t="shared" si="0"/>
        <v>104760</v>
      </c>
      <c r="BC20" s="69">
        <v>0</v>
      </c>
      <c r="BD20" s="69">
        <f t="shared" si="1"/>
        <v>0</v>
      </c>
      <c r="BE20" s="71">
        <f t="shared" si="5"/>
        <v>104760</v>
      </c>
    </row>
    <row r="21" spans="1:57" ht="12.75" customHeight="1">
      <c r="A21" s="66"/>
      <c r="B21" s="67"/>
      <c r="C21" s="194" t="s">
        <v>46</v>
      </c>
      <c r="D21" s="304" t="s">
        <v>78</v>
      </c>
      <c r="E21" s="304"/>
      <c r="F21" s="304"/>
      <c r="G21" s="210"/>
      <c r="H21" s="69">
        <v>0</v>
      </c>
      <c r="I21" s="69">
        <v>0</v>
      </c>
      <c r="J21" s="69">
        <v>0</v>
      </c>
      <c r="K21" s="69">
        <v>92507.3</v>
      </c>
      <c r="L21" s="69">
        <v>0</v>
      </c>
      <c r="M21" s="69">
        <v>0</v>
      </c>
      <c r="N21" s="69">
        <v>0</v>
      </c>
      <c r="O21" s="69">
        <f t="shared" si="6"/>
        <v>0</v>
      </c>
      <c r="P21" s="69">
        <v>0</v>
      </c>
      <c r="Q21" s="69">
        <v>0</v>
      </c>
      <c r="R21" s="69">
        <v>0</v>
      </c>
      <c r="S21" s="71">
        <f t="shared" si="3"/>
        <v>0</v>
      </c>
      <c r="T21" s="195"/>
      <c r="U21" s="196"/>
      <c r="V21" s="194" t="s">
        <v>423</v>
      </c>
      <c r="W21" s="304" t="s">
        <v>78</v>
      </c>
      <c r="X21" s="304"/>
      <c r="Y21" s="304"/>
      <c r="Z21" s="210"/>
      <c r="AA21" s="69">
        <v>0</v>
      </c>
      <c r="AB21" s="69">
        <v>0</v>
      </c>
      <c r="AC21" s="69">
        <v>0</v>
      </c>
      <c r="AD21" s="69">
        <f t="shared" si="4"/>
        <v>0</v>
      </c>
      <c r="AE21" s="69">
        <v>0</v>
      </c>
      <c r="AF21" s="69">
        <v>0</v>
      </c>
      <c r="AG21" s="69">
        <v>0</v>
      </c>
      <c r="AH21" s="70"/>
      <c r="AI21" s="70">
        <v>0</v>
      </c>
      <c r="AJ21" s="69">
        <v>0</v>
      </c>
      <c r="AK21" s="70">
        <v>0</v>
      </c>
      <c r="AL21" s="71">
        <v>0</v>
      </c>
      <c r="AM21" s="195"/>
      <c r="AN21" s="196"/>
      <c r="AO21" s="194" t="s">
        <v>423</v>
      </c>
      <c r="AP21" s="304" t="s">
        <v>78</v>
      </c>
      <c r="AQ21" s="304"/>
      <c r="AR21" s="304"/>
      <c r="AS21" s="210"/>
      <c r="AT21" s="69">
        <v>0</v>
      </c>
      <c r="AU21" s="122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f t="shared" si="7"/>
        <v>0</v>
      </c>
      <c r="BB21" s="69">
        <f t="shared" si="0"/>
        <v>92507.3</v>
      </c>
      <c r="BC21" s="69">
        <v>0</v>
      </c>
      <c r="BD21" s="69">
        <f t="shared" si="1"/>
        <v>0</v>
      </c>
      <c r="BE21" s="71">
        <f t="shared" si="5"/>
        <v>92507.3</v>
      </c>
    </row>
    <row r="22" spans="1:57" ht="12.75" customHeight="1">
      <c r="A22" s="66"/>
      <c r="B22" s="67"/>
      <c r="C22" s="194" t="s">
        <v>483</v>
      </c>
      <c r="D22" s="304" t="s">
        <v>79</v>
      </c>
      <c r="E22" s="304"/>
      <c r="F22" s="304"/>
      <c r="G22" s="210"/>
      <c r="H22" s="69">
        <v>0</v>
      </c>
      <c r="I22" s="69">
        <v>0</v>
      </c>
      <c r="J22" s="69">
        <v>0</v>
      </c>
      <c r="K22" s="69">
        <f t="shared" si="2"/>
        <v>0</v>
      </c>
      <c r="L22" s="69">
        <v>0</v>
      </c>
      <c r="M22" s="69">
        <v>0</v>
      </c>
      <c r="N22" s="69">
        <v>0</v>
      </c>
      <c r="O22" s="69">
        <f t="shared" si="6"/>
        <v>0</v>
      </c>
      <c r="P22" s="69">
        <v>0</v>
      </c>
      <c r="Q22" s="69">
        <v>0</v>
      </c>
      <c r="R22" s="69">
        <v>0</v>
      </c>
      <c r="S22" s="71">
        <f t="shared" si="3"/>
        <v>0</v>
      </c>
      <c r="T22" s="195"/>
      <c r="U22" s="196"/>
      <c r="V22" s="194" t="s">
        <v>484</v>
      </c>
      <c r="W22" s="304" t="s">
        <v>79</v>
      </c>
      <c r="X22" s="304"/>
      <c r="Y22" s="304"/>
      <c r="Z22" s="210"/>
      <c r="AA22" s="69">
        <v>0</v>
      </c>
      <c r="AB22" s="69">
        <v>0</v>
      </c>
      <c r="AC22" s="69">
        <v>0</v>
      </c>
      <c r="AD22" s="69">
        <f t="shared" si="4"/>
        <v>0</v>
      </c>
      <c r="AE22" s="69">
        <v>0</v>
      </c>
      <c r="AF22" s="69">
        <v>0</v>
      </c>
      <c r="AG22" s="69">
        <v>0</v>
      </c>
      <c r="AH22" s="70"/>
      <c r="AI22" s="70">
        <v>0</v>
      </c>
      <c r="AJ22" s="69">
        <v>0</v>
      </c>
      <c r="AK22" s="70">
        <v>0</v>
      </c>
      <c r="AL22" s="71">
        <v>0</v>
      </c>
      <c r="AM22" s="195"/>
      <c r="AN22" s="196"/>
      <c r="AO22" s="194" t="s">
        <v>484</v>
      </c>
      <c r="AP22" s="304" t="s">
        <v>79</v>
      </c>
      <c r="AQ22" s="304"/>
      <c r="AR22" s="304"/>
      <c r="AS22" s="210"/>
      <c r="AT22" s="69">
        <v>0</v>
      </c>
      <c r="AU22" s="122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f t="shared" si="7"/>
        <v>0</v>
      </c>
      <c r="BB22" s="69">
        <f t="shared" si="0"/>
        <v>0</v>
      </c>
      <c r="BC22" s="69">
        <v>0</v>
      </c>
      <c r="BD22" s="69">
        <f t="shared" si="1"/>
        <v>0</v>
      </c>
      <c r="BE22" s="71">
        <f t="shared" si="5"/>
        <v>0</v>
      </c>
    </row>
    <row r="23" spans="1:57" ht="12.75" customHeight="1">
      <c r="A23" s="66"/>
      <c r="B23" s="67"/>
      <c r="C23" s="194" t="s">
        <v>485</v>
      </c>
      <c r="D23" s="304" t="s">
        <v>80</v>
      </c>
      <c r="E23" s="304"/>
      <c r="F23" s="304"/>
      <c r="G23" s="210"/>
      <c r="H23" s="69">
        <v>1391197</v>
      </c>
      <c r="I23" s="69">
        <v>505704</v>
      </c>
      <c r="J23" s="69">
        <v>3149262</v>
      </c>
      <c r="K23" s="69">
        <v>279.78</v>
      </c>
      <c r="L23" s="69">
        <v>0</v>
      </c>
      <c r="M23" s="69">
        <v>98500</v>
      </c>
      <c r="N23" s="69"/>
      <c r="O23" s="69">
        <f t="shared" si="6"/>
        <v>98500</v>
      </c>
      <c r="P23" s="69">
        <v>0</v>
      </c>
      <c r="Q23" s="69">
        <v>9000</v>
      </c>
      <c r="R23" s="69">
        <v>135076</v>
      </c>
      <c r="S23" s="71">
        <f t="shared" si="3"/>
        <v>144076</v>
      </c>
      <c r="T23" s="195"/>
      <c r="U23" s="196"/>
      <c r="V23" s="194" t="s">
        <v>486</v>
      </c>
      <c r="W23" s="304" t="s">
        <v>80</v>
      </c>
      <c r="X23" s="304"/>
      <c r="Y23" s="304"/>
      <c r="Z23" s="210"/>
      <c r="AA23" s="69">
        <v>6092</v>
      </c>
      <c r="AB23" s="69">
        <v>0</v>
      </c>
      <c r="AC23" s="69">
        <v>135034</v>
      </c>
      <c r="AD23" s="69">
        <f t="shared" si="4"/>
        <v>141126</v>
      </c>
      <c r="AE23" s="69">
        <v>0</v>
      </c>
      <c r="AF23" s="69">
        <v>0</v>
      </c>
      <c r="AG23" s="69">
        <v>0</v>
      </c>
      <c r="AH23" s="70"/>
      <c r="AI23" s="70">
        <v>0</v>
      </c>
      <c r="AJ23" s="69">
        <v>0</v>
      </c>
      <c r="AK23" s="70">
        <v>0</v>
      </c>
      <c r="AL23" s="71">
        <v>0</v>
      </c>
      <c r="AM23" s="195"/>
      <c r="AN23" s="196"/>
      <c r="AO23" s="194" t="s">
        <v>486</v>
      </c>
      <c r="AP23" s="304" t="s">
        <v>80</v>
      </c>
      <c r="AQ23" s="304"/>
      <c r="AR23" s="304"/>
      <c r="AS23" s="210"/>
      <c r="AT23" s="69">
        <v>0</v>
      </c>
      <c r="AU23" s="122">
        <v>0</v>
      </c>
      <c r="AV23" s="69">
        <v>0</v>
      </c>
      <c r="AW23" s="69">
        <v>0</v>
      </c>
      <c r="AX23" s="69">
        <v>7160</v>
      </c>
      <c r="AY23" s="69">
        <v>0</v>
      </c>
      <c r="AZ23" s="69"/>
      <c r="BA23" s="69">
        <f t="shared" si="7"/>
        <v>7160</v>
      </c>
      <c r="BB23" s="69">
        <f t="shared" si="0"/>
        <v>391141.78</v>
      </c>
      <c r="BC23" s="69">
        <v>284450</v>
      </c>
      <c r="BD23" s="69">
        <f t="shared" si="1"/>
        <v>284450</v>
      </c>
      <c r="BE23" s="71">
        <f t="shared" si="5"/>
        <v>675591.78</v>
      </c>
    </row>
    <row r="24" spans="1:57" ht="12.75" customHeight="1">
      <c r="A24" s="66"/>
      <c r="B24" s="67"/>
      <c r="C24" s="194" t="s">
        <v>487</v>
      </c>
      <c r="D24" s="304" t="s">
        <v>57</v>
      </c>
      <c r="E24" s="304"/>
      <c r="F24" s="304"/>
      <c r="G24" s="210"/>
      <c r="H24" s="69">
        <v>0</v>
      </c>
      <c r="I24" s="69">
        <v>0</v>
      </c>
      <c r="J24" s="69">
        <v>0</v>
      </c>
      <c r="K24" s="69">
        <v>30125.49</v>
      </c>
      <c r="L24" s="69">
        <v>0</v>
      </c>
      <c r="M24" s="69">
        <v>0</v>
      </c>
      <c r="N24" s="69">
        <v>0</v>
      </c>
      <c r="O24" s="69">
        <f t="shared" si="6"/>
        <v>0</v>
      </c>
      <c r="P24" s="69">
        <v>0</v>
      </c>
      <c r="Q24" s="69">
        <v>0</v>
      </c>
      <c r="R24" s="69"/>
      <c r="S24" s="71">
        <f t="shared" si="3"/>
        <v>0</v>
      </c>
      <c r="T24" s="195"/>
      <c r="U24" s="196"/>
      <c r="V24" s="194" t="s">
        <v>488</v>
      </c>
      <c r="W24" s="304" t="s">
        <v>57</v>
      </c>
      <c r="X24" s="304"/>
      <c r="Y24" s="304"/>
      <c r="Z24" s="210"/>
      <c r="AA24" s="69">
        <v>0</v>
      </c>
      <c r="AB24" s="69">
        <v>0</v>
      </c>
      <c r="AC24" s="69">
        <v>0</v>
      </c>
      <c r="AD24" s="69">
        <f t="shared" si="4"/>
        <v>0</v>
      </c>
      <c r="AE24" s="69">
        <v>0</v>
      </c>
      <c r="AF24" s="69">
        <v>0</v>
      </c>
      <c r="AG24" s="69">
        <v>0</v>
      </c>
      <c r="AH24" s="70"/>
      <c r="AI24" s="70">
        <v>0</v>
      </c>
      <c r="AJ24" s="69">
        <v>0</v>
      </c>
      <c r="AK24" s="70">
        <v>0</v>
      </c>
      <c r="AL24" s="71">
        <v>0</v>
      </c>
      <c r="AM24" s="195"/>
      <c r="AN24" s="196"/>
      <c r="AO24" s="194" t="s">
        <v>488</v>
      </c>
      <c r="AP24" s="304" t="s">
        <v>57</v>
      </c>
      <c r="AQ24" s="304"/>
      <c r="AR24" s="304"/>
      <c r="AS24" s="210"/>
      <c r="AT24" s="69">
        <v>0</v>
      </c>
      <c r="AU24" s="122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f t="shared" si="7"/>
        <v>0</v>
      </c>
      <c r="BB24" s="69">
        <f t="shared" si="0"/>
        <v>30125.49</v>
      </c>
      <c r="BC24" s="69">
        <v>0</v>
      </c>
      <c r="BD24" s="69">
        <f t="shared" si="1"/>
        <v>0</v>
      </c>
      <c r="BE24" s="71">
        <f t="shared" si="5"/>
        <v>30125.49</v>
      </c>
    </row>
    <row r="25" spans="1:57" ht="12.75" customHeight="1">
      <c r="A25" s="66"/>
      <c r="B25" s="67" t="s">
        <v>489</v>
      </c>
      <c r="C25" s="304" t="s">
        <v>81</v>
      </c>
      <c r="D25" s="304"/>
      <c r="E25" s="304"/>
      <c r="F25" s="304"/>
      <c r="G25" s="210"/>
      <c r="H25" s="69">
        <v>603413</v>
      </c>
      <c r="I25" s="69">
        <v>816473</v>
      </c>
      <c r="J25" s="69">
        <v>614265</v>
      </c>
      <c r="K25" s="69">
        <v>89.22</v>
      </c>
      <c r="L25" s="69">
        <v>118441</v>
      </c>
      <c r="M25" s="69">
        <v>27592</v>
      </c>
      <c r="N25" s="69">
        <v>44337</v>
      </c>
      <c r="O25" s="69">
        <f t="shared" si="6"/>
        <v>190370</v>
      </c>
      <c r="P25" s="69">
        <v>88583</v>
      </c>
      <c r="Q25" s="69">
        <v>183763</v>
      </c>
      <c r="R25" s="69">
        <v>29567</v>
      </c>
      <c r="S25" s="71">
        <f t="shared" si="3"/>
        <v>301913</v>
      </c>
      <c r="T25" s="195"/>
      <c r="U25" s="196" t="s">
        <v>490</v>
      </c>
      <c r="V25" s="304" t="s">
        <v>81</v>
      </c>
      <c r="W25" s="304"/>
      <c r="X25" s="304"/>
      <c r="Y25" s="304"/>
      <c r="Z25" s="210"/>
      <c r="AA25" s="69">
        <v>26183</v>
      </c>
      <c r="AB25" s="69">
        <v>29406</v>
      </c>
      <c r="AC25" s="69">
        <v>6774</v>
      </c>
      <c r="AD25" s="69">
        <f t="shared" si="4"/>
        <v>62363</v>
      </c>
      <c r="AE25" s="69">
        <v>4201</v>
      </c>
      <c r="AF25" s="69">
        <v>83</v>
      </c>
      <c r="AG25" s="69">
        <v>3007</v>
      </c>
      <c r="AH25" s="70">
        <v>35306</v>
      </c>
      <c r="AI25" s="70">
        <v>22627</v>
      </c>
      <c r="AJ25" s="69">
        <v>21920</v>
      </c>
      <c r="AK25" s="70">
        <v>76165</v>
      </c>
      <c r="AL25" s="71">
        <v>1924</v>
      </c>
      <c r="AM25" s="195"/>
      <c r="AN25" s="196" t="s">
        <v>490</v>
      </c>
      <c r="AO25" s="304" t="s">
        <v>81</v>
      </c>
      <c r="AP25" s="304"/>
      <c r="AQ25" s="304"/>
      <c r="AR25" s="304"/>
      <c r="AS25" s="210"/>
      <c r="AT25" s="69">
        <v>913</v>
      </c>
      <c r="AU25" s="122"/>
      <c r="AV25" s="69">
        <v>20980</v>
      </c>
      <c r="AW25" s="69">
        <v>2634</v>
      </c>
      <c r="AX25" s="69">
        <v>7036</v>
      </c>
      <c r="AY25" s="69">
        <v>2094</v>
      </c>
      <c r="AZ25" s="69">
        <v>24900</v>
      </c>
      <c r="BA25" s="69">
        <f t="shared" si="7"/>
        <v>223790</v>
      </c>
      <c r="BB25" s="69">
        <f t="shared" si="0"/>
        <v>778525.22</v>
      </c>
      <c r="BC25" s="69">
        <v>376277</v>
      </c>
      <c r="BD25" s="69">
        <f t="shared" si="1"/>
        <v>376277</v>
      </c>
      <c r="BE25" s="71">
        <f t="shared" si="5"/>
        <v>1154802.22</v>
      </c>
    </row>
    <row r="26" spans="1:57" ht="12.75" customHeight="1">
      <c r="A26" s="66"/>
      <c r="B26" s="67"/>
      <c r="C26" s="194" t="s">
        <v>491</v>
      </c>
      <c r="D26" s="304" t="s">
        <v>82</v>
      </c>
      <c r="E26" s="304"/>
      <c r="F26" s="304"/>
      <c r="G26" s="210"/>
      <c r="H26" s="69">
        <v>0</v>
      </c>
      <c r="I26" s="69">
        <v>0</v>
      </c>
      <c r="J26" s="69">
        <v>0</v>
      </c>
      <c r="K26" s="69">
        <f t="shared" si="2"/>
        <v>0</v>
      </c>
      <c r="L26" s="69">
        <v>0</v>
      </c>
      <c r="M26" s="69">
        <v>0</v>
      </c>
      <c r="N26" s="69">
        <v>0</v>
      </c>
      <c r="O26" s="69">
        <f t="shared" si="6"/>
        <v>0</v>
      </c>
      <c r="P26" s="69">
        <v>0</v>
      </c>
      <c r="Q26" s="69">
        <v>0</v>
      </c>
      <c r="R26" s="69">
        <v>0</v>
      </c>
      <c r="S26" s="71">
        <f t="shared" si="3"/>
        <v>0</v>
      </c>
      <c r="T26" s="195"/>
      <c r="U26" s="196"/>
      <c r="V26" s="194" t="s">
        <v>492</v>
      </c>
      <c r="W26" s="304" t="s">
        <v>82</v>
      </c>
      <c r="X26" s="304"/>
      <c r="Y26" s="304"/>
      <c r="Z26" s="210"/>
      <c r="AA26" s="69">
        <v>0</v>
      </c>
      <c r="AB26" s="69">
        <v>0</v>
      </c>
      <c r="AC26" s="69">
        <v>0</v>
      </c>
      <c r="AD26" s="69">
        <f t="shared" si="4"/>
        <v>0</v>
      </c>
      <c r="AE26" s="69">
        <v>0</v>
      </c>
      <c r="AF26" s="69">
        <v>0</v>
      </c>
      <c r="AG26" s="69"/>
      <c r="AH26" s="70">
        <v>30000</v>
      </c>
      <c r="AI26" s="70">
        <v>0</v>
      </c>
      <c r="AJ26" s="69">
        <v>0</v>
      </c>
      <c r="AK26" s="70">
        <v>0</v>
      </c>
      <c r="AL26" s="71">
        <v>0</v>
      </c>
      <c r="AM26" s="195"/>
      <c r="AN26" s="196"/>
      <c r="AO26" s="194" t="s">
        <v>492</v>
      </c>
      <c r="AP26" s="304" t="s">
        <v>82</v>
      </c>
      <c r="AQ26" s="304"/>
      <c r="AR26" s="304"/>
      <c r="AS26" s="210"/>
      <c r="AT26" s="69"/>
      <c r="AU26" s="122"/>
      <c r="AV26" s="69">
        <v>0</v>
      </c>
      <c r="AW26" s="69">
        <v>0</v>
      </c>
      <c r="AX26" s="69">
        <v>0</v>
      </c>
      <c r="AY26" s="69">
        <v>0</v>
      </c>
      <c r="AZ26" s="69"/>
      <c r="BA26" s="69">
        <f t="shared" si="7"/>
        <v>30000</v>
      </c>
      <c r="BB26" s="69">
        <f t="shared" si="0"/>
        <v>30000</v>
      </c>
      <c r="BC26" s="69">
        <v>0</v>
      </c>
      <c r="BD26" s="69">
        <f t="shared" si="1"/>
        <v>0</v>
      </c>
      <c r="BE26" s="71">
        <f t="shared" si="5"/>
        <v>30000</v>
      </c>
    </row>
    <row r="27" spans="1:57" ht="12.75" customHeight="1">
      <c r="A27" s="66"/>
      <c r="B27" s="67"/>
      <c r="C27" s="194" t="s">
        <v>493</v>
      </c>
      <c r="D27" s="304" t="s">
        <v>83</v>
      </c>
      <c r="E27" s="304"/>
      <c r="F27" s="304"/>
      <c r="G27" s="210"/>
      <c r="H27" s="69">
        <v>500697</v>
      </c>
      <c r="I27" s="69">
        <v>807630</v>
      </c>
      <c r="J27" s="69">
        <v>601833</v>
      </c>
      <c r="K27" s="69">
        <f t="shared" si="2"/>
        <v>1910160</v>
      </c>
      <c r="L27" s="69">
        <v>83139</v>
      </c>
      <c r="M27" s="69">
        <v>23964</v>
      </c>
      <c r="N27" s="69">
        <v>35858</v>
      </c>
      <c r="O27" s="69">
        <f t="shared" si="6"/>
        <v>142961</v>
      </c>
      <c r="P27" s="69">
        <v>59787</v>
      </c>
      <c r="Q27" s="69">
        <v>149855</v>
      </c>
      <c r="R27" s="69">
        <v>29155</v>
      </c>
      <c r="S27" s="71">
        <f t="shared" si="3"/>
        <v>238797</v>
      </c>
      <c r="T27" s="195"/>
      <c r="U27" s="196"/>
      <c r="V27" s="194" t="s">
        <v>494</v>
      </c>
      <c r="W27" s="304" t="s">
        <v>83</v>
      </c>
      <c r="X27" s="304"/>
      <c r="Y27" s="304"/>
      <c r="Z27" s="210"/>
      <c r="AA27" s="69">
        <v>24468</v>
      </c>
      <c r="AB27" s="69">
        <v>29406</v>
      </c>
      <c r="AC27" s="69">
        <v>6557</v>
      </c>
      <c r="AD27" s="69">
        <f t="shared" si="4"/>
        <v>60431</v>
      </c>
      <c r="AE27" s="69">
        <v>52</v>
      </c>
      <c r="AF27" s="69">
        <v>83</v>
      </c>
      <c r="AG27" s="69">
        <v>3007</v>
      </c>
      <c r="AH27" s="70">
        <v>5280</v>
      </c>
      <c r="AI27" s="70">
        <v>13382</v>
      </c>
      <c r="AJ27" s="69">
        <v>21598</v>
      </c>
      <c r="AK27" s="70">
        <v>76121</v>
      </c>
      <c r="AL27" s="71">
        <v>1280</v>
      </c>
      <c r="AM27" s="195"/>
      <c r="AN27" s="196"/>
      <c r="AO27" s="194" t="s">
        <v>494</v>
      </c>
      <c r="AP27" s="304" t="s">
        <v>83</v>
      </c>
      <c r="AQ27" s="304"/>
      <c r="AR27" s="304"/>
      <c r="AS27" s="210"/>
      <c r="AT27" s="69">
        <v>912</v>
      </c>
      <c r="AU27" s="122"/>
      <c r="AV27" s="69">
        <v>20980</v>
      </c>
      <c r="AW27" s="69">
        <v>2634</v>
      </c>
      <c r="AX27" s="69">
        <v>2416</v>
      </c>
      <c r="AY27" s="69">
        <v>2094</v>
      </c>
      <c r="AZ27" s="69">
        <v>21193</v>
      </c>
      <c r="BA27" s="69">
        <f t="shared" si="7"/>
        <v>171032</v>
      </c>
      <c r="BB27" s="69">
        <f t="shared" si="0"/>
        <v>2523381</v>
      </c>
      <c r="BC27" s="69">
        <v>374187</v>
      </c>
      <c r="BD27" s="69">
        <f t="shared" si="1"/>
        <v>374187</v>
      </c>
      <c r="BE27" s="71">
        <f t="shared" si="5"/>
        <v>2897568</v>
      </c>
    </row>
    <row r="28" spans="1:57" ht="12.75" customHeight="1">
      <c r="A28" s="66"/>
      <c r="B28" s="67"/>
      <c r="C28" s="194" t="s">
        <v>495</v>
      </c>
      <c r="D28" s="304" t="s">
        <v>57</v>
      </c>
      <c r="E28" s="304"/>
      <c r="F28" s="304"/>
      <c r="G28" s="210"/>
      <c r="H28" s="69">
        <v>102716</v>
      </c>
      <c r="I28" s="69">
        <v>8843</v>
      </c>
      <c r="J28" s="69">
        <v>12432</v>
      </c>
      <c r="K28" s="69">
        <f t="shared" si="2"/>
        <v>123991</v>
      </c>
      <c r="L28" s="69">
        <v>35302</v>
      </c>
      <c r="M28" s="69">
        <v>3628</v>
      </c>
      <c r="N28" s="69">
        <v>8479</v>
      </c>
      <c r="O28" s="69">
        <f t="shared" si="6"/>
        <v>47409</v>
      </c>
      <c r="P28" s="69">
        <v>28796</v>
      </c>
      <c r="Q28" s="69">
        <v>33908</v>
      </c>
      <c r="R28" s="69">
        <v>412</v>
      </c>
      <c r="S28" s="71">
        <f t="shared" si="3"/>
        <v>63116</v>
      </c>
      <c r="T28" s="195"/>
      <c r="U28" s="196"/>
      <c r="V28" s="194" t="s">
        <v>484</v>
      </c>
      <c r="W28" s="304" t="s">
        <v>57</v>
      </c>
      <c r="X28" s="304"/>
      <c r="Y28" s="304"/>
      <c r="Z28" s="210"/>
      <c r="AA28" s="69">
        <v>1715</v>
      </c>
      <c r="AB28" s="69">
        <v>0</v>
      </c>
      <c r="AC28" s="69">
        <v>217</v>
      </c>
      <c r="AD28" s="69">
        <f t="shared" si="4"/>
        <v>1932</v>
      </c>
      <c r="AE28" s="69">
        <v>4149</v>
      </c>
      <c r="AF28" s="69">
        <v>0</v>
      </c>
      <c r="AG28" s="69"/>
      <c r="AH28" s="70">
        <v>26</v>
      </c>
      <c r="AI28" s="70">
        <v>9245</v>
      </c>
      <c r="AJ28" s="69">
        <v>322</v>
      </c>
      <c r="AK28" s="70">
        <v>44</v>
      </c>
      <c r="AL28" s="71">
        <v>644</v>
      </c>
      <c r="AM28" s="195"/>
      <c r="AN28" s="196"/>
      <c r="AO28" s="194" t="s">
        <v>484</v>
      </c>
      <c r="AP28" s="304" t="s">
        <v>57</v>
      </c>
      <c r="AQ28" s="304"/>
      <c r="AR28" s="304"/>
      <c r="AS28" s="210"/>
      <c r="AT28" s="69">
        <v>1</v>
      </c>
      <c r="AU28" s="122">
        <v>0</v>
      </c>
      <c r="AV28" s="69"/>
      <c r="AW28" s="69">
        <v>0</v>
      </c>
      <c r="AX28" s="69">
        <v>4620</v>
      </c>
      <c r="AY28" s="69">
        <v>0</v>
      </c>
      <c r="AZ28" s="69">
        <v>3707</v>
      </c>
      <c r="BA28" s="69">
        <f t="shared" si="7"/>
        <v>22758</v>
      </c>
      <c r="BB28" s="69">
        <f t="shared" si="0"/>
        <v>259206</v>
      </c>
      <c r="BC28" s="69">
        <v>2090</v>
      </c>
      <c r="BD28" s="69">
        <f t="shared" si="1"/>
        <v>2090</v>
      </c>
      <c r="BE28" s="71">
        <f t="shared" si="5"/>
        <v>261296</v>
      </c>
    </row>
    <row r="29" spans="1:57" ht="12.75" customHeight="1">
      <c r="A29" s="66"/>
      <c r="B29" s="67" t="s">
        <v>496</v>
      </c>
      <c r="C29" s="304" t="s">
        <v>84</v>
      </c>
      <c r="D29" s="304"/>
      <c r="E29" s="304"/>
      <c r="F29" s="304"/>
      <c r="G29" s="210"/>
      <c r="H29" s="75">
        <v>1994610</v>
      </c>
      <c r="I29" s="75">
        <v>1322177</v>
      </c>
      <c r="J29" s="75">
        <v>3763527</v>
      </c>
      <c r="K29" s="75">
        <f t="shared" si="2"/>
        <v>7080314</v>
      </c>
      <c r="L29" s="75">
        <v>118441</v>
      </c>
      <c r="M29" s="75">
        <v>126092</v>
      </c>
      <c r="N29" s="75">
        <v>44337</v>
      </c>
      <c r="O29" s="75">
        <f t="shared" si="6"/>
        <v>288870</v>
      </c>
      <c r="P29" s="75">
        <v>88583</v>
      </c>
      <c r="Q29" s="75">
        <v>192763</v>
      </c>
      <c r="R29" s="75">
        <v>164643</v>
      </c>
      <c r="S29" s="77">
        <f t="shared" si="3"/>
        <v>445989</v>
      </c>
      <c r="T29" s="195"/>
      <c r="U29" s="196" t="s">
        <v>497</v>
      </c>
      <c r="V29" s="304" t="s">
        <v>84</v>
      </c>
      <c r="W29" s="304"/>
      <c r="X29" s="304"/>
      <c r="Y29" s="304"/>
      <c r="Z29" s="210"/>
      <c r="AA29" s="75">
        <v>32275</v>
      </c>
      <c r="AB29" s="75">
        <v>29406</v>
      </c>
      <c r="AC29" s="75">
        <v>141808</v>
      </c>
      <c r="AD29" s="75">
        <f t="shared" si="4"/>
        <v>203489</v>
      </c>
      <c r="AE29" s="75">
        <v>4201</v>
      </c>
      <c r="AF29" s="75">
        <v>83</v>
      </c>
      <c r="AG29" s="75">
        <v>3007</v>
      </c>
      <c r="AH29" s="76">
        <v>35306</v>
      </c>
      <c r="AI29" s="76">
        <v>22627</v>
      </c>
      <c r="AJ29" s="75">
        <v>21920</v>
      </c>
      <c r="AK29" s="76">
        <v>76165</v>
      </c>
      <c r="AL29" s="77">
        <v>1924</v>
      </c>
      <c r="AM29" s="195"/>
      <c r="AN29" s="196" t="s">
        <v>497</v>
      </c>
      <c r="AO29" s="324" t="s">
        <v>84</v>
      </c>
      <c r="AP29" s="324"/>
      <c r="AQ29" s="324"/>
      <c r="AR29" s="324"/>
      <c r="AS29" s="210"/>
      <c r="AT29" s="75">
        <v>913</v>
      </c>
      <c r="AU29" s="123"/>
      <c r="AV29" s="75">
        <v>20980</v>
      </c>
      <c r="AW29" s="75">
        <v>2634</v>
      </c>
      <c r="AX29" s="75">
        <v>14196</v>
      </c>
      <c r="AY29" s="75">
        <v>2094</v>
      </c>
      <c r="AZ29" s="75">
        <v>24900</v>
      </c>
      <c r="BA29" s="75">
        <f t="shared" si="7"/>
        <v>230950</v>
      </c>
      <c r="BB29" s="75">
        <f t="shared" si="0"/>
        <v>8249612</v>
      </c>
      <c r="BC29" s="75">
        <v>660727</v>
      </c>
      <c r="BD29" s="75">
        <f t="shared" si="1"/>
        <v>660727</v>
      </c>
      <c r="BE29" s="77">
        <f t="shared" si="5"/>
        <v>8910339</v>
      </c>
    </row>
    <row r="30" spans="1:57" ht="12.75" customHeight="1">
      <c r="A30" s="60"/>
      <c r="B30" s="61" t="s">
        <v>498</v>
      </c>
      <c r="C30" s="289" t="s">
        <v>85</v>
      </c>
      <c r="D30" s="289"/>
      <c r="E30" s="289"/>
      <c r="F30" s="289"/>
      <c r="G30" s="209"/>
      <c r="H30" s="63">
        <v>42959743</v>
      </c>
      <c r="I30" s="63">
        <v>28715404</v>
      </c>
      <c r="J30" s="63">
        <v>49715512</v>
      </c>
      <c r="K30" s="63">
        <v>157</v>
      </c>
      <c r="L30" s="63">
        <v>10794564</v>
      </c>
      <c r="M30" s="63">
        <v>14312886</v>
      </c>
      <c r="N30" s="63">
        <v>13177571</v>
      </c>
      <c r="O30" s="63">
        <f t="shared" si="6"/>
        <v>38285021</v>
      </c>
      <c r="P30" s="63">
        <v>3965665</v>
      </c>
      <c r="Q30" s="63">
        <v>5072470</v>
      </c>
      <c r="R30" s="63">
        <v>11955706</v>
      </c>
      <c r="S30" s="65">
        <f t="shared" si="3"/>
        <v>20993841</v>
      </c>
      <c r="T30" s="192"/>
      <c r="U30" s="193" t="s">
        <v>499</v>
      </c>
      <c r="V30" s="289" t="s">
        <v>85</v>
      </c>
      <c r="W30" s="289"/>
      <c r="X30" s="289"/>
      <c r="Y30" s="289"/>
      <c r="Z30" s="209"/>
      <c r="AA30" s="63">
        <v>2173003</v>
      </c>
      <c r="AB30" s="63">
        <v>2419980</v>
      </c>
      <c r="AC30" s="63">
        <v>2091242</v>
      </c>
      <c r="AD30" s="63">
        <f t="shared" si="4"/>
        <v>6684225</v>
      </c>
      <c r="AE30" s="63">
        <v>2230418</v>
      </c>
      <c r="AF30" s="63">
        <v>1360918</v>
      </c>
      <c r="AG30" s="63">
        <v>1723805</v>
      </c>
      <c r="AH30" s="64">
        <v>4214582</v>
      </c>
      <c r="AI30" s="64">
        <v>963212</v>
      </c>
      <c r="AJ30" s="63">
        <v>1322074</v>
      </c>
      <c r="AK30" s="64">
        <v>1840425</v>
      </c>
      <c r="AL30" s="65">
        <v>2540900</v>
      </c>
      <c r="AM30" s="192"/>
      <c r="AN30" s="193" t="s">
        <v>499</v>
      </c>
      <c r="AO30" s="289" t="s">
        <v>85</v>
      </c>
      <c r="AP30" s="289"/>
      <c r="AQ30" s="289"/>
      <c r="AR30" s="289"/>
      <c r="AS30" s="209"/>
      <c r="AT30" s="63">
        <v>1734734</v>
      </c>
      <c r="AU30" s="121">
        <v>1233368</v>
      </c>
      <c r="AV30" s="63">
        <v>1153469</v>
      </c>
      <c r="AW30" s="63">
        <v>1331216</v>
      </c>
      <c r="AX30" s="63">
        <v>3571307</v>
      </c>
      <c r="AY30" s="63">
        <v>1708035</v>
      </c>
      <c r="AZ30" s="63">
        <v>4833748</v>
      </c>
      <c r="BA30" s="69">
        <f t="shared" si="7"/>
        <v>31762211</v>
      </c>
      <c r="BB30" s="63">
        <f t="shared" si="0"/>
        <v>97725455</v>
      </c>
      <c r="BC30" s="63">
        <v>12977329</v>
      </c>
      <c r="BD30" s="63">
        <f t="shared" si="1"/>
        <v>12977329</v>
      </c>
      <c r="BE30" s="65">
        <f t="shared" si="5"/>
        <v>110702784</v>
      </c>
    </row>
    <row r="31" spans="1:57" ht="12.75" customHeight="1">
      <c r="A31" s="66"/>
      <c r="B31" s="67"/>
      <c r="C31" s="194" t="s">
        <v>500</v>
      </c>
      <c r="D31" s="304" t="s">
        <v>86</v>
      </c>
      <c r="E31" s="304"/>
      <c r="F31" s="304"/>
      <c r="G31" s="210"/>
      <c r="H31" s="69">
        <v>27587307</v>
      </c>
      <c r="I31" s="69">
        <v>11351756</v>
      </c>
      <c r="J31" s="69">
        <v>34915149</v>
      </c>
      <c r="K31" s="69">
        <v>146</v>
      </c>
      <c r="L31" s="69">
        <v>4776237</v>
      </c>
      <c r="M31" s="69">
        <v>4679543</v>
      </c>
      <c r="N31" s="69">
        <v>1544079</v>
      </c>
      <c r="O31" s="69">
        <f t="shared" si="6"/>
        <v>10999859</v>
      </c>
      <c r="P31" s="69">
        <v>1461141</v>
      </c>
      <c r="Q31" s="69">
        <v>2890358</v>
      </c>
      <c r="R31" s="69">
        <v>6644438</v>
      </c>
      <c r="S31" s="71">
        <f t="shared" si="3"/>
        <v>10995937</v>
      </c>
      <c r="T31" s="195"/>
      <c r="U31" s="196"/>
      <c r="V31" s="194" t="s">
        <v>501</v>
      </c>
      <c r="W31" s="304" t="s">
        <v>86</v>
      </c>
      <c r="X31" s="304"/>
      <c r="Y31" s="304"/>
      <c r="Z31" s="210"/>
      <c r="AA31" s="69">
        <v>1656800</v>
      </c>
      <c r="AB31" s="69">
        <v>1424415</v>
      </c>
      <c r="AC31" s="69">
        <v>880433</v>
      </c>
      <c r="AD31" s="69">
        <f t="shared" si="4"/>
        <v>3961648</v>
      </c>
      <c r="AE31" s="69">
        <v>237633</v>
      </c>
      <c r="AF31" s="69">
        <v>231119</v>
      </c>
      <c r="AG31" s="69">
        <v>677244</v>
      </c>
      <c r="AH31" s="70">
        <v>923584</v>
      </c>
      <c r="AI31" s="70">
        <v>256235</v>
      </c>
      <c r="AJ31" s="69">
        <v>871762</v>
      </c>
      <c r="AK31" s="70">
        <v>413044</v>
      </c>
      <c r="AL31" s="71">
        <v>409714</v>
      </c>
      <c r="AM31" s="195"/>
      <c r="AN31" s="196"/>
      <c r="AO31" s="194" t="s">
        <v>501</v>
      </c>
      <c r="AP31" s="304" t="s">
        <v>86</v>
      </c>
      <c r="AQ31" s="304"/>
      <c r="AR31" s="304"/>
      <c r="AS31" s="210"/>
      <c r="AT31" s="69">
        <v>296299</v>
      </c>
      <c r="AU31" s="122">
        <v>217831</v>
      </c>
      <c r="AV31" s="69">
        <v>100149</v>
      </c>
      <c r="AW31" s="69">
        <v>392309</v>
      </c>
      <c r="AX31" s="69">
        <v>791847</v>
      </c>
      <c r="AY31" s="69">
        <v>406342</v>
      </c>
      <c r="AZ31" s="69">
        <v>817667</v>
      </c>
      <c r="BA31" s="69">
        <f t="shared" si="7"/>
        <v>7042779</v>
      </c>
      <c r="BB31" s="69">
        <f t="shared" si="0"/>
        <v>33000369</v>
      </c>
      <c r="BC31" s="69">
        <v>9061691</v>
      </c>
      <c r="BD31" s="69">
        <f t="shared" si="1"/>
        <v>9061691</v>
      </c>
      <c r="BE31" s="71">
        <f t="shared" si="5"/>
        <v>42062060</v>
      </c>
    </row>
    <row r="32" spans="1:57" ht="12.75" customHeight="1">
      <c r="A32" s="66"/>
      <c r="B32" s="67"/>
      <c r="C32" s="303" t="s">
        <v>502</v>
      </c>
      <c r="D32" s="303"/>
      <c r="E32" s="364" t="s">
        <v>87</v>
      </c>
      <c r="F32" s="364"/>
      <c r="G32" s="210"/>
      <c r="H32" s="69">
        <v>22895532</v>
      </c>
      <c r="I32" s="69">
        <v>9060714</v>
      </c>
      <c r="J32" s="69">
        <v>1186489</v>
      </c>
      <c r="K32" s="69">
        <v>11</v>
      </c>
      <c r="L32" s="69">
        <v>4056586</v>
      </c>
      <c r="M32" s="69">
        <v>3243823</v>
      </c>
      <c r="N32" s="69">
        <v>348499</v>
      </c>
      <c r="O32" s="69">
        <f t="shared" si="6"/>
        <v>7648908</v>
      </c>
      <c r="P32" s="69">
        <v>0</v>
      </c>
      <c r="Q32" s="69">
        <v>58676</v>
      </c>
      <c r="R32" s="69">
        <v>0</v>
      </c>
      <c r="S32" s="71">
        <f t="shared" si="3"/>
        <v>58676</v>
      </c>
      <c r="T32" s="195"/>
      <c r="U32" s="196"/>
      <c r="V32" s="303" t="s">
        <v>503</v>
      </c>
      <c r="W32" s="303"/>
      <c r="X32" s="364" t="s">
        <v>87</v>
      </c>
      <c r="Y32" s="364"/>
      <c r="Z32" s="210"/>
      <c r="AA32" s="69">
        <v>1263395</v>
      </c>
      <c r="AB32" s="69">
        <v>1211055</v>
      </c>
      <c r="AC32" s="69">
        <v>409634</v>
      </c>
      <c r="AD32" s="69">
        <f t="shared" si="4"/>
        <v>2884084</v>
      </c>
      <c r="AE32" s="69">
        <v>47536</v>
      </c>
      <c r="AF32" s="69">
        <v>6453</v>
      </c>
      <c r="AG32" s="69">
        <v>2415</v>
      </c>
      <c r="AH32" s="70">
        <v>923584</v>
      </c>
      <c r="AI32" s="70">
        <v>13651</v>
      </c>
      <c r="AJ32" s="69">
        <v>467</v>
      </c>
      <c r="AK32" s="70">
        <v>327900</v>
      </c>
      <c r="AL32" s="71">
        <v>409714</v>
      </c>
      <c r="AM32" s="195"/>
      <c r="AN32" s="196"/>
      <c r="AO32" s="303" t="s">
        <v>503</v>
      </c>
      <c r="AP32" s="303"/>
      <c r="AQ32" s="364" t="s">
        <v>87</v>
      </c>
      <c r="AR32" s="364"/>
      <c r="AS32" s="210"/>
      <c r="AT32" s="69">
        <v>13775</v>
      </c>
      <c r="AU32" s="122">
        <v>217831</v>
      </c>
      <c r="AV32" s="69">
        <v>59149</v>
      </c>
      <c r="AW32" s="69">
        <v>5211</v>
      </c>
      <c r="AX32" s="69">
        <v>0</v>
      </c>
      <c r="AY32" s="69">
        <v>12662</v>
      </c>
      <c r="AZ32" s="69">
        <v>305419</v>
      </c>
      <c r="BA32" s="69">
        <f t="shared" si="7"/>
        <v>2345767</v>
      </c>
      <c r="BB32" s="69">
        <f t="shared" si="0"/>
        <v>12937446</v>
      </c>
      <c r="BC32" s="69">
        <v>0</v>
      </c>
      <c r="BD32" s="69">
        <f t="shared" si="1"/>
        <v>0</v>
      </c>
      <c r="BE32" s="71">
        <f t="shared" si="5"/>
        <v>12937446</v>
      </c>
    </row>
    <row r="33" spans="1:57" ht="12.75" customHeight="1">
      <c r="A33" s="66"/>
      <c r="B33" s="67"/>
      <c r="C33" s="303" t="s">
        <v>504</v>
      </c>
      <c r="D33" s="303"/>
      <c r="E33" s="304" t="s">
        <v>88</v>
      </c>
      <c r="F33" s="304"/>
      <c r="G33" s="210"/>
      <c r="H33" s="69">
        <v>0</v>
      </c>
      <c r="I33" s="69">
        <v>0</v>
      </c>
      <c r="J33" s="69">
        <v>0</v>
      </c>
      <c r="K33" s="69">
        <f t="shared" si="2"/>
        <v>0</v>
      </c>
      <c r="L33" s="69">
        <v>0</v>
      </c>
      <c r="M33" s="69">
        <v>0</v>
      </c>
      <c r="N33" s="69">
        <v>0</v>
      </c>
      <c r="O33" s="69">
        <f t="shared" si="6"/>
        <v>0</v>
      </c>
      <c r="P33" s="69">
        <v>0</v>
      </c>
      <c r="Q33" s="69">
        <v>0</v>
      </c>
      <c r="R33" s="69">
        <v>0</v>
      </c>
      <c r="S33" s="71">
        <f t="shared" si="3"/>
        <v>0</v>
      </c>
      <c r="T33" s="195"/>
      <c r="U33" s="196"/>
      <c r="V33" s="303" t="s">
        <v>505</v>
      </c>
      <c r="W33" s="303"/>
      <c r="X33" s="304" t="s">
        <v>88</v>
      </c>
      <c r="Y33" s="304"/>
      <c r="Z33" s="210"/>
      <c r="AA33" s="69">
        <v>0</v>
      </c>
      <c r="AB33" s="69">
        <v>0</v>
      </c>
      <c r="AC33" s="69">
        <v>0</v>
      </c>
      <c r="AD33" s="69">
        <f t="shared" si="4"/>
        <v>0</v>
      </c>
      <c r="AE33" s="69">
        <v>0</v>
      </c>
      <c r="AF33" s="69">
        <v>0</v>
      </c>
      <c r="AG33" s="69">
        <v>0</v>
      </c>
      <c r="AH33" s="70"/>
      <c r="AI33" s="70">
        <v>0</v>
      </c>
      <c r="AJ33" s="69">
        <v>0</v>
      </c>
      <c r="AK33" s="70">
        <v>0</v>
      </c>
      <c r="AL33" s="71">
        <v>0</v>
      </c>
      <c r="AM33" s="195"/>
      <c r="AN33" s="196"/>
      <c r="AO33" s="303" t="s">
        <v>505</v>
      </c>
      <c r="AP33" s="303"/>
      <c r="AQ33" s="304" t="s">
        <v>88</v>
      </c>
      <c r="AR33" s="304"/>
      <c r="AS33" s="210"/>
      <c r="AT33" s="69">
        <v>0</v>
      </c>
      <c r="AU33" s="122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f t="shared" si="7"/>
        <v>0</v>
      </c>
      <c r="BB33" s="69">
        <f t="shared" si="0"/>
        <v>0</v>
      </c>
      <c r="BC33" s="69">
        <v>0</v>
      </c>
      <c r="BD33" s="69">
        <f t="shared" si="1"/>
        <v>0</v>
      </c>
      <c r="BE33" s="71">
        <f t="shared" si="5"/>
        <v>0</v>
      </c>
    </row>
    <row r="34" spans="1:57" ht="12.75" customHeight="1">
      <c r="A34" s="66"/>
      <c r="B34" s="67"/>
      <c r="C34" s="303" t="s">
        <v>506</v>
      </c>
      <c r="D34" s="303"/>
      <c r="E34" s="304" t="s">
        <v>89</v>
      </c>
      <c r="F34" s="304"/>
      <c r="G34" s="210"/>
      <c r="H34" s="69">
        <v>33977</v>
      </c>
      <c r="I34" s="69">
        <v>1140440</v>
      </c>
      <c r="J34" s="69">
        <v>18193332</v>
      </c>
      <c r="K34" s="69">
        <f t="shared" si="2"/>
        <v>19367749</v>
      </c>
      <c r="L34" s="69">
        <v>32500</v>
      </c>
      <c r="M34" s="69">
        <v>1435720</v>
      </c>
      <c r="N34" s="69">
        <v>9552</v>
      </c>
      <c r="O34" s="69">
        <f t="shared" si="6"/>
        <v>1477772</v>
      </c>
      <c r="P34" s="69">
        <v>159325</v>
      </c>
      <c r="Q34" s="69">
        <v>0</v>
      </c>
      <c r="R34" s="69">
        <v>5698732</v>
      </c>
      <c r="S34" s="71">
        <f t="shared" si="3"/>
        <v>5858057</v>
      </c>
      <c r="T34" s="195"/>
      <c r="U34" s="196"/>
      <c r="V34" s="303" t="s">
        <v>507</v>
      </c>
      <c r="W34" s="303"/>
      <c r="X34" s="304" t="s">
        <v>89</v>
      </c>
      <c r="Y34" s="304"/>
      <c r="Z34" s="210"/>
      <c r="AA34" s="69">
        <v>204601</v>
      </c>
      <c r="AB34" s="69">
        <v>21065</v>
      </c>
      <c r="AC34" s="69">
        <v>25000</v>
      </c>
      <c r="AD34" s="69">
        <f t="shared" si="4"/>
        <v>250666</v>
      </c>
      <c r="AE34" s="69">
        <v>2187</v>
      </c>
      <c r="AF34" s="69">
        <v>13000</v>
      </c>
      <c r="AG34" s="69">
        <v>433858</v>
      </c>
      <c r="AH34" s="70"/>
      <c r="AI34" s="70">
        <v>171157</v>
      </c>
      <c r="AJ34" s="69">
        <v>264549</v>
      </c>
      <c r="AK34" s="70">
        <v>6000</v>
      </c>
      <c r="AL34" s="71">
        <v>0</v>
      </c>
      <c r="AM34" s="195"/>
      <c r="AN34" s="196"/>
      <c r="AO34" s="303" t="s">
        <v>507</v>
      </c>
      <c r="AP34" s="303"/>
      <c r="AQ34" s="304" t="s">
        <v>89</v>
      </c>
      <c r="AR34" s="304"/>
      <c r="AS34" s="210"/>
      <c r="AT34" s="69">
        <v>257524</v>
      </c>
      <c r="AU34" s="122">
        <v>0</v>
      </c>
      <c r="AV34" s="69"/>
      <c r="AW34" s="69">
        <v>260340</v>
      </c>
      <c r="AX34" s="69">
        <v>646087</v>
      </c>
      <c r="AY34" s="69">
        <v>393680</v>
      </c>
      <c r="AZ34" s="69">
        <v>512248</v>
      </c>
      <c r="BA34" s="69">
        <f t="shared" si="7"/>
        <v>2960630</v>
      </c>
      <c r="BB34" s="69">
        <f t="shared" si="0"/>
        <v>29914874</v>
      </c>
      <c r="BC34" s="69">
        <v>6733345</v>
      </c>
      <c r="BD34" s="69">
        <f t="shared" si="1"/>
        <v>6733345</v>
      </c>
      <c r="BE34" s="71">
        <f t="shared" si="5"/>
        <v>36648219</v>
      </c>
    </row>
    <row r="35" spans="1:57" ht="12.75" customHeight="1">
      <c r="A35" s="66"/>
      <c r="B35" s="67"/>
      <c r="C35" s="303" t="s">
        <v>508</v>
      </c>
      <c r="D35" s="303"/>
      <c r="E35" s="363" t="s">
        <v>90</v>
      </c>
      <c r="F35" s="363"/>
      <c r="G35" s="210"/>
      <c r="H35" s="69">
        <v>4657798</v>
      </c>
      <c r="I35" s="69">
        <v>1150602</v>
      </c>
      <c r="J35" s="69">
        <v>15535328</v>
      </c>
      <c r="K35" s="69">
        <f t="shared" si="2"/>
        <v>21343728</v>
      </c>
      <c r="L35" s="69">
        <v>687151</v>
      </c>
      <c r="M35" s="69">
        <v>0</v>
      </c>
      <c r="N35" s="69">
        <v>1186028</v>
      </c>
      <c r="O35" s="69">
        <f t="shared" si="6"/>
        <v>1873179</v>
      </c>
      <c r="P35" s="69">
        <v>1301816</v>
      </c>
      <c r="Q35" s="69">
        <v>2831682</v>
      </c>
      <c r="R35" s="69">
        <v>945706</v>
      </c>
      <c r="S35" s="71">
        <f t="shared" si="3"/>
        <v>5079204</v>
      </c>
      <c r="T35" s="195"/>
      <c r="U35" s="196"/>
      <c r="V35" s="303" t="s">
        <v>508</v>
      </c>
      <c r="W35" s="303"/>
      <c r="X35" s="363" t="s">
        <v>90</v>
      </c>
      <c r="Y35" s="363"/>
      <c r="Z35" s="210"/>
      <c r="AA35" s="69">
        <v>188804</v>
      </c>
      <c r="AB35" s="69">
        <v>192295</v>
      </c>
      <c r="AC35" s="69">
        <v>445799</v>
      </c>
      <c r="AD35" s="69">
        <f t="shared" si="4"/>
        <v>826898</v>
      </c>
      <c r="AE35" s="69">
        <v>187910</v>
      </c>
      <c r="AF35" s="69">
        <v>211666</v>
      </c>
      <c r="AG35" s="69">
        <v>240971</v>
      </c>
      <c r="AH35" s="70"/>
      <c r="AI35" s="70">
        <v>71427</v>
      </c>
      <c r="AJ35" s="69">
        <v>606746</v>
      </c>
      <c r="AK35" s="70">
        <v>79144</v>
      </c>
      <c r="AL35" s="71">
        <v>0</v>
      </c>
      <c r="AM35" s="195"/>
      <c r="AN35" s="196"/>
      <c r="AO35" s="303" t="s">
        <v>508</v>
      </c>
      <c r="AP35" s="303"/>
      <c r="AQ35" s="363" t="s">
        <v>90</v>
      </c>
      <c r="AR35" s="363"/>
      <c r="AS35" s="210"/>
      <c r="AT35" s="69">
        <v>25000</v>
      </c>
      <c r="AU35" s="122">
        <v>0</v>
      </c>
      <c r="AV35" s="69">
        <v>41000</v>
      </c>
      <c r="AW35" s="69">
        <v>126758</v>
      </c>
      <c r="AX35" s="69">
        <v>145760</v>
      </c>
      <c r="AY35" s="69">
        <v>0</v>
      </c>
      <c r="AZ35" s="69">
        <v>0</v>
      </c>
      <c r="BA35" s="69">
        <f t="shared" si="7"/>
        <v>1736382</v>
      </c>
      <c r="BB35" s="69">
        <f t="shared" si="0"/>
        <v>30859391</v>
      </c>
      <c r="BC35" s="69">
        <v>2328346</v>
      </c>
      <c r="BD35" s="69">
        <f t="shared" si="1"/>
        <v>2328346</v>
      </c>
      <c r="BE35" s="71">
        <f t="shared" si="5"/>
        <v>33187737</v>
      </c>
    </row>
    <row r="36" spans="1:57" ht="12.75" customHeight="1">
      <c r="A36" s="66"/>
      <c r="B36" s="67"/>
      <c r="C36" s="194" t="s">
        <v>509</v>
      </c>
      <c r="D36" s="304" t="s">
        <v>91</v>
      </c>
      <c r="E36" s="304"/>
      <c r="F36" s="304"/>
      <c r="G36" s="210"/>
      <c r="H36" s="69">
        <v>15372436</v>
      </c>
      <c r="I36" s="69">
        <v>17363648</v>
      </c>
      <c r="J36" s="69">
        <v>14800363</v>
      </c>
      <c r="K36" s="69">
        <f t="shared" si="2"/>
        <v>47536447</v>
      </c>
      <c r="L36" s="69">
        <v>6018327</v>
      </c>
      <c r="M36" s="69">
        <v>9633343</v>
      </c>
      <c r="N36" s="69">
        <v>11633492</v>
      </c>
      <c r="O36" s="69">
        <f t="shared" si="6"/>
        <v>27285162</v>
      </c>
      <c r="P36" s="69">
        <v>2504524</v>
      </c>
      <c r="Q36" s="69">
        <v>2182112</v>
      </c>
      <c r="R36" s="69">
        <v>5311268</v>
      </c>
      <c r="S36" s="71">
        <f t="shared" si="3"/>
        <v>9997904</v>
      </c>
      <c r="T36" s="195"/>
      <c r="U36" s="196"/>
      <c r="V36" s="194" t="s">
        <v>510</v>
      </c>
      <c r="W36" s="304" t="s">
        <v>91</v>
      </c>
      <c r="X36" s="304"/>
      <c r="Y36" s="304"/>
      <c r="Z36" s="210"/>
      <c r="AA36" s="69">
        <v>516203</v>
      </c>
      <c r="AB36" s="69">
        <v>995565</v>
      </c>
      <c r="AC36" s="69">
        <v>1210809</v>
      </c>
      <c r="AD36" s="69">
        <f t="shared" si="4"/>
        <v>2722577</v>
      </c>
      <c r="AE36" s="69">
        <v>1992785</v>
      </c>
      <c r="AF36" s="69">
        <v>1129799</v>
      </c>
      <c r="AG36" s="69">
        <v>1046561</v>
      </c>
      <c r="AH36" s="70">
        <v>3290998</v>
      </c>
      <c r="AI36" s="70">
        <v>706977</v>
      </c>
      <c r="AJ36" s="69">
        <v>450312</v>
      </c>
      <c r="AK36" s="70">
        <v>1427381</v>
      </c>
      <c r="AL36" s="71">
        <v>2131186</v>
      </c>
      <c r="AM36" s="195"/>
      <c r="AN36" s="196"/>
      <c r="AO36" s="194" t="s">
        <v>510</v>
      </c>
      <c r="AP36" s="304" t="s">
        <v>91</v>
      </c>
      <c r="AQ36" s="304"/>
      <c r="AR36" s="304"/>
      <c r="AS36" s="210"/>
      <c r="AT36" s="69">
        <v>1438435</v>
      </c>
      <c r="AU36" s="122">
        <v>1015537</v>
      </c>
      <c r="AV36" s="69">
        <v>1053320</v>
      </c>
      <c r="AW36" s="69">
        <v>938907</v>
      </c>
      <c r="AX36" s="69">
        <v>2779460</v>
      </c>
      <c r="AY36" s="69">
        <v>1301693</v>
      </c>
      <c r="AZ36" s="69">
        <v>4016081</v>
      </c>
      <c r="BA36" s="69">
        <f t="shared" si="7"/>
        <v>24719432</v>
      </c>
      <c r="BB36" s="69">
        <f t="shared" si="0"/>
        <v>112261522</v>
      </c>
      <c r="BC36" s="69">
        <v>3915638</v>
      </c>
      <c r="BD36" s="69">
        <f t="shared" si="1"/>
        <v>3915638</v>
      </c>
      <c r="BE36" s="71">
        <f t="shared" si="5"/>
        <v>116177160</v>
      </c>
    </row>
    <row r="37" spans="1:57" ht="12.75" customHeight="1">
      <c r="A37" s="66"/>
      <c r="B37" s="67"/>
      <c r="C37" s="303" t="s">
        <v>511</v>
      </c>
      <c r="D37" s="303"/>
      <c r="E37" s="304" t="s">
        <v>77</v>
      </c>
      <c r="F37" s="304"/>
      <c r="G37" s="210"/>
      <c r="H37" s="69">
        <v>15372436</v>
      </c>
      <c r="I37" s="69">
        <v>17363648</v>
      </c>
      <c r="J37" s="69">
        <v>14800363</v>
      </c>
      <c r="K37" s="69">
        <f t="shared" si="2"/>
        <v>47536447</v>
      </c>
      <c r="L37" s="69">
        <v>6018327</v>
      </c>
      <c r="M37" s="69">
        <v>9633343</v>
      </c>
      <c r="N37" s="69">
        <v>11633492</v>
      </c>
      <c r="O37" s="69">
        <f t="shared" si="6"/>
        <v>27285162</v>
      </c>
      <c r="P37" s="69">
        <v>2504524</v>
      </c>
      <c r="Q37" s="69">
        <v>2182112</v>
      </c>
      <c r="R37" s="69">
        <v>5311268</v>
      </c>
      <c r="S37" s="71">
        <f t="shared" si="3"/>
        <v>9997904</v>
      </c>
      <c r="T37" s="195"/>
      <c r="U37" s="196"/>
      <c r="V37" s="303" t="s">
        <v>418</v>
      </c>
      <c r="W37" s="303"/>
      <c r="X37" s="304" t="s">
        <v>77</v>
      </c>
      <c r="Y37" s="304"/>
      <c r="Z37" s="210"/>
      <c r="AA37" s="69">
        <v>516203</v>
      </c>
      <c r="AB37" s="69">
        <v>995565</v>
      </c>
      <c r="AC37" s="69">
        <v>1210809</v>
      </c>
      <c r="AD37" s="69">
        <f t="shared" si="4"/>
        <v>2722577</v>
      </c>
      <c r="AE37" s="69">
        <v>1992785</v>
      </c>
      <c r="AF37" s="69">
        <v>1129799</v>
      </c>
      <c r="AG37" s="69">
        <v>1046561</v>
      </c>
      <c r="AH37" s="70">
        <v>3290998</v>
      </c>
      <c r="AI37" s="70">
        <v>706977</v>
      </c>
      <c r="AJ37" s="69">
        <v>450312</v>
      </c>
      <c r="AK37" s="70">
        <v>1427381</v>
      </c>
      <c r="AL37" s="71">
        <v>2131186</v>
      </c>
      <c r="AM37" s="195"/>
      <c r="AN37" s="196"/>
      <c r="AO37" s="303" t="s">
        <v>418</v>
      </c>
      <c r="AP37" s="303"/>
      <c r="AQ37" s="304" t="s">
        <v>77</v>
      </c>
      <c r="AR37" s="304"/>
      <c r="AS37" s="210"/>
      <c r="AT37" s="69">
        <v>1438435</v>
      </c>
      <c r="AU37" s="122">
        <v>1015537</v>
      </c>
      <c r="AV37" s="69">
        <v>1053320</v>
      </c>
      <c r="AW37" s="69">
        <v>938907</v>
      </c>
      <c r="AX37" s="69">
        <v>2779460</v>
      </c>
      <c r="AY37" s="69">
        <v>1301693</v>
      </c>
      <c r="AZ37" s="69">
        <v>4016081</v>
      </c>
      <c r="BA37" s="69">
        <f t="shared" si="7"/>
        <v>24719432</v>
      </c>
      <c r="BB37" s="69">
        <f t="shared" si="0"/>
        <v>112261522</v>
      </c>
      <c r="BC37" s="69">
        <v>3915638</v>
      </c>
      <c r="BD37" s="69">
        <f t="shared" si="1"/>
        <v>3915638</v>
      </c>
      <c r="BE37" s="71">
        <f t="shared" si="5"/>
        <v>116177160</v>
      </c>
    </row>
    <row r="38" spans="1:57" ht="12.75" customHeight="1">
      <c r="A38" s="66"/>
      <c r="B38" s="67"/>
      <c r="C38" s="303" t="s">
        <v>512</v>
      </c>
      <c r="D38" s="303"/>
      <c r="E38" s="304" t="s">
        <v>79</v>
      </c>
      <c r="F38" s="304"/>
      <c r="G38" s="210"/>
      <c r="H38" s="69">
        <v>0</v>
      </c>
      <c r="I38" s="69">
        <v>0</v>
      </c>
      <c r="J38" s="69">
        <v>0</v>
      </c>
      <c r="K38" s="69">
        <f t="shared" si="2"/>
        <v>0</v>
      </c>
      <c r="L38" s="69">
        <v>0</v>
      </c>
      <c r="M38" s="69">
        <v>0</v>
      </c>
      <c r="N38" s="69">
        <v>0</v>
      </c>
      <c r="O38" s="69">
        <f t="shared" si="6"/>
        <v>0</v>
      </c>
      <c r="P38" s="69">
        <v>0</v>
      </c>
      <c r="Q38" s="69">
        <v>0</v>
      </c>
      <c r="R38" s="69">
        <v>0</v>
      </c>
      <c r="S38" s="71">
        <f t="shared" si="3"/>
        <v>0</v>
      </c>
      <c r="T38" s="195"/>
      <c r="U38" s="196"/>
      <c r="V38" s="303" t="s">
        <v>393</v>
      </c>
      <c r="W38" s="303"/>
      <c r="X38" s="304" t="s">
        <v>79</v>
      </c>
      <c r="Y38" s="304"/>
      <c r="Z38" s="210"/>
      <c r="AA38" s="69">
        <v>0</v>
      </c>
      <c r="AB38" s="69">
        <v>0</v>
      </c>
      <c r="AC38" s="69">
        <v>0</v>
      </c>
      <c r="AD38" s="69">
        <f t="shared" si="4"/>
        <v>0</v>
      </c>
      <c r="AE38" s="69">
        <v>0</v>
      </c>
      <c r="AF38" s="69">
        <v>0</v>
      </c>
      <c r="AG38" s="69">
        <v>0</v>
      </c>
      <c r="AH38" s="70"/>
      <c r="AI38" s="70">
        <v>0</v>
      </c>
      <c r="AJ38" s="69">
        <v>0</v>
      </c>
      <c r="AK38" s="70">
        <v>0</v>
      </c>
      <c r="AL38" s="71">
        <v>0</v>
      </c>
      <c r="AM38" s="195"/>
      <c r="AN38" s="196"/>
      <c r="AO38" s="303" t="s">
        <v>393</v>
      </c>
      <c r="AP38" s="303"/>
      <c r="AQ38" s="304" t="s">
        <v>79</v>
      </c>
      <c r="AR38" s="304"/>
      <c r="AS38" s="210"/>
      <c r="AT38" s="69">
        <v>0</v>
      </c>
      <c r="AU38" s="122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f t="shared" si="7"/>
        <v>0</v>
      </c>
      <c r="BB38" s="69">
        <f t="shared" si="0"/>
        <v>0</v>
      </c>
      <c r="BC38" s="69">
        <v>0</v>
      </c>
      <c r="BD38" s="69">
        <f t="shared" si="1"/>
        <v>0</v>
      </c>
      <c r="BE38" s="71">
        <f t="shared" si="5"/>
        <v>0</v>
      </c>
    </row>
    <row r="39" spans="1:57" ht="12.75" customHeight="1">
      <c r="A39" s="66"/>
      <c r="B39" s="67" t="s">
        <v>513</v>
      </c>
      <c r="C39" s="304" t="s">
        <v>92</v>
      </c>
      <c r="D39" s="304"/>
      <c r="E39" s="304"/>
      <c r="F39" s="304"/>
      <c r="G39" s="210"/>
      <c r="H39" s="69">
        <v>9434914</v>
      </c>
      <c r="I39" s="69">
        <v>2371453</v>
      </c>
      <c r="J39" s="69">
        <v>43923466</v>
      </c>
      <c r="K39" s="69">
        <f t="shared" si="2"/>
        <v>55729833</v>
      </c>
      <c r="L39" s="69">
        <v>1445187</v>
      </c>
      <c r="M39" s="69">
        <v>4619874</v>
      </c>
      <c r="N39" s="69">
        <v>7229758</v>
      </c>
      <c r="O39" s="69">
        <f t="shared" si="6"/>
        <v>13294819</v>
      </c>
      <c r="P39" s="69">
        <v>1220723</v>
      </c>
      <c r="Q39" s="69">
        <v>7621682</v>
      </c>
      <c r="R39" s="69">
        <v>4922481</v>
      </c>
      <c r="S39" s="71">
        <f t="shared" si="3"/>
        <v>13764886</v>
      </c>
      <c r="T39" s="195"/>
      <c r="U39" s="196" t="s">
        <v>514</v>
      </c>
      <c r="V39" s="304" t="s">
        <v>92</v>
      </c>
      <c r="W39" s="304"/>
      <c r="X39" s="304"/>
      <c r="Y39" s="304"/>
      <c r="Z39" s="210"/>
      <c r="AA39" s="69">
        <v>1142211</v>
      </c>
      <c r="AB39" s="69">
        <v>84082</v>
      </c>
      <c r="AC39" s="69">
        <v>2185913</v>
      </c>
      <c r="AD39" s="69">
        <f t="shared" si="4"/>
        <v>3412206</v>
      </c>
      <c r="AE39" s="69">
        <v>1151211</v>
      </c>
      <c r="AF39" s="69">
        <v>548468</v>
      </c>
      <c r="AG39" s="69">
        <v>333769</v>
      </c>
      <c r="AH39" s="70">
        <v>2183509</v>
      </c>
      <c r="AI39" s="70">
        <v>879117</v>
      </c>
      <c r="AJ39" s="69">
        <v>1312862</v>
      </c>
      <c r="AK39" s="70">
        <v>566996</v>
      </c>
      <c r="AL39" s="71">
        <v>1841976</v>
      </c>
      <c r="AM39" s="195"/>
      <c r="AN39" s="196" t="s">
        <v>514</v>
      </c>
      <c r="AO39" s="304" t="s">
        <v>92</v>
      </c>
      <c r="AP39" s="304"/>
      <c r="AQ39" s="304"/>
      <c r="AR39" s="304"/>
      <c r="AS39" s="210"/>
      <c r="AT39" s="69">
        <v>850683</v>
      </c>
      <c r="AU39" s="122">
        <v>197623</v>
      </c>
      <c r="AV39" s="69">
        <v>6237105</v>
      </c>
      <c r="AW39" s="69">
        <v>611217</v>
      </c>
      <c r="AX39" s="69">
        <v>1109128</v>
      </c>
      <c r="AY39" s="69">
        <v>210192</v>
      </c>
      <c r="AZ39" s="69">
        <v>1226097</v>
      </c>
      <c r="BA39" s="69">
        <f t="shared" si="7"/>
        <v>19259953</v>
      </c>
      <c r="BB39" s="69">
        <f t="shared" si="0"/>
        <v>105461697</v>
      </c>
      <c r="BC39" s="69">
        <v>13890133</v>
      </c>
      <c r="BD39" s="69">
        <f t="shared" si="1"/>
        <v>13890133</v>
      </c>
      <c r="BE39" s="71">
        <f t="shared" si="5"/>
        <v>119351830</v>
      </c>
    </row>
    <row r="40" spans="1:57" ht="12.75" customHeight="1">
      <c r="A40" s="66"/>
      <c r="B40" s="67"/>
      <c r="C40" s="194" t="s">
        <v>501</v>
      </c>
      <c r="D40" s="304" t="s">
        <v>93</v>
      </c>
      <c r="E40" s="304"/>
      <c r="F40" s="304"/>
      <c r="G40" s="210"/>
      <c r="H40" s="69">
        <v>8864518</v>
      </c>
      <c r="I40" s="69">
        <v>1484524</v>
      </c>
      <c r="J40" s="69">
        <v>41323496</v>
      </c>
      <c r="K40" s="69">
        <f t="shared" si="2"/>
        <v>51672538</v>
      </c>
      <c r="L40" s="69">
        <v>235561</v>
      </c>
      <c r="M40" s="69">
        <v>3652665</v>
      </c>
      <c r="N40" s="69">
        <v>7056548</v>
      </c>
      <c r="O40" s="69">
        <f t="shared" si="6"/>
        <v>10944774</v>
      </c>
      <c r="P40" s="69">
        <v>1165061</v>
      </c>
      <c r="Q40" s="69">
        <v>7451354</v>
      </c>
      <c r="R40" s="69">
        <v>4862169</v>
      </c>
      <c r="S40" s="71">
        <f t="shared" si="3"/>
        <v>13478584</v>
      </c>
      <c r="T40" s="195"/>
      <c r="U40" s="196"/>
      <c r="V40" s="194" t="s">
        <v>500</v>
      </c>
      <c r="W40" s="304" t="s">
        <v>93</v>
      </c>
      <c r="X40" s="304"/>
      <c r="Y40" s="304"/>
      <c r="Z40" s="210"/>
      <c r="AA40" s="69">
        <v>1020024</v>
      </c>
      <c r="AB40" s="69">
        <v>59993</v>
      </c>
      <c r="AC40" s="69">
        <v>1982022</v>
      </c>
      <c r="AD40" s="69">
        <f t="shared" si="4"/>
        <v>3062039</v>
      </c>
      <c r="AE40" s="69">
        <v>1041313</v>
      </c>
      <c r="AF40" s="69">
        <v>436359</v>
      </c>
      <c r="AG40" s="69">
        <v>276944</v>
      </c>
      <c r="AH40" s="70">
        <v>2335191</v>
      </c>
      <c r="AI40" s="70">
        <v>874991</v>
      </c>
      <c r="AJ40" s="69">
        <v>1194690</v>
      </c>
      <c r="AK40" s="70">
        <v>401124</v>
      </c>
      <c r="AL40" s="71">
        <v>1951691</v>
      </c>
      <c r="AM40" s="195"/>
      <c r="AN40" s="196"/>
      <c r="AO40" s="194" t="s">
        <v>500</v>
      </c>
      <c r="AP40" s="304" t="s">
        <v>93</v>
      </c>
      <c r="AQ40" s="304"/>
      <c r="AR40" s="304"/>
      <c r="AS40" s="210"/>
      <c r="AT40" s="69">
        <v>695983</v>
      </c>
      <c r="AU40" s="122">
        <v>195475</v>
      </c>
      <c r="AV40" s="69">
        <v>5843552</v>
      </c>
      <c r="AW40" s="69">
        <v>535109</v>
      </c>
      <c r="AX40" s="69">
        <v>1060132</v>
      </c>
      <c r="AY40" s="69">
        <v>203620</v>
      </c>
      <c r="AZ40" s="69">
        <v>1042952</v>
      </c>
      <c r="BA40" s="69">
        <f t="shared" si="7"/>
        <v>18089126</v>
      </c>
      <c r="BB40" s="69">
        <f t="shared" si="0"/>
        <v>97247061</v>
      </c>
      <c r="BC40" s="69">
        <v>13391700</v>
      </c>
      <c r="BD40" s="69">
        <f t="shared" si="1"/>
        <v>13391700</v>
      </c>
      <c r="BE40" s="71">
        <f t="shared" si="5"/>
        <v>110638761</v>
      </c>
    </row>
    <row r="41" spans="1:57" ht="12.75" customHeight="1">
      <c r="A41" s="66"/>
      <c r="B41" s="67"/>
      <c r="C41" s="303" t="s">
        <v>515</v>
      </c>
      <c r="D41" s="303"/>
      <c r="E41" s="304" t="s">
        <v>8</v>
      </c>
      <c r="F41" s="304"/>
      <c r="G41" s="210"/>
      <c r="H41" s="69">
        <v>4731131</v>
      </c>
      <c r="I41" s="69">
        <v>1044815</v>
      </c>
      <c r="J41" s="69">
        <v>31110702</v>
      </c>
      <c r="K41" s="69">
        <f t="shared" si="2"/>
        <v>36886648</v>
      </c>
      <c r="L41" s="69">
        <v>230371</v>
      </c>
      <c r="M41" s="69">
        <v>1870988</v>
      </c>
      <c r="N41" s="69">
        <v>3274298</v>
      </c>
      <c r="O41" s="69">
        <f t="shared" si="6"/>
        <v>5375657</v>
      </c>
      <c r="P41" s="69">
        <v>582413</v>
      </c>
      <c r="Q41" s="69">
        <v>6411918</v>
      </c>
      <c r="R41" s="69">
        <v>4583635</v>
      </c>
      <c r="S41" s="71">
        <f t="shared" si="3"/>
        <v>11577966</v>
      </c>
      <c r="T41" s="195"/>
      <c r="U41" s="196"/>
      <c r="V41" s="303" t="s">
        <v>503</v>
      </c>
      <c r="W41" s="303"/>
      <c r="X41" s="304" t="s">
        <v>8</v>
      </c>
      <c r="Y41" s="304"/>
      <c r="Z41" s="210"/>
      <c r="AA41" s="69">
        <v>0</v>
      </c>
      <c r="AB41" s="69">
        <v>0</v>
      </c>
      <c r="AC41" s="69">
        <v>42561</v>
      </c>
      <c r="AD41" s="69">
        <f t="shared" si="4"/>
        <v>42561</v>
      </c>
      <c r="AE41" s="69">
        <v>781068</v>
      </c>
      <c r="AF41" s="69">
        <v>408993</v>
      </c>
      <c r="AG41" s="69">
        <v>242962</v>
      </c>
      <c r="AH41" s="70">
        <v>2223863</v>
      </c>
      <c r="AI41" s="70">
        <v>626574</v>
      </c>
      <c r="AJ41" s="69">
        <v>757448</v>
      </c>
      <c r="AK41" s="70">
        <v>177476</v>
      </c>
      <c r="AL41" s="71">
        <v>1581164</v>
      </c>
      <c r="AM41" s="195"/>
      <c r="AN41" s="196"/>
      <c r="AO41" s="303" t="s">
        <v>503</v>
      </c>
      <c r="AP41" s="303"/>
      <c r="AQ41" s="304" t="s">
        <v>8</v>
      </c>
      <c r="AR41" s="304"/>
      <c r="AS41" s="210"/>
      <c r="AT41" s="69">
        <v>283155</v>
      </c>
      <c r="AU41" s="122">
        <v>8126</v>
      </c>
      <c r="AV41" s="69">
        <v>4664102</v>
      </c>
      <c r="AW41" s="69">
        <v>12712</v>
      </c>
      <c r="AX41" s="69">
        <v>498739</v>
      </c>
      <c r="AY41" s="69">
        <v>185050</v>
      </c>
      <c r="AZ41" s="69">
        <v>715531</v>
      </c>
      <c r="BA41" s="69">
        <f t="shared" si="7"/>
        <v>13166963</v>
      </c>
      <c r="BB41" s="69">
        <f t="shared" si="0"/>
        <v>67049795</v>
      </c>
      <c r="BC41" s="69">
        <v>13264232</v>
      </c>
      <c r="BD41" s="69">
        <f t="shared" si="1"/>
        <v>13264232</v>
      </c>
      <c r="BE41" s="71">
        <f t="shared" si="5"/>
        <v>80314027</v>
      </c>
    </row>
    <row r="42" spans="1:57" ht="12.75" customHeight="1">
      <c r="A42" s="66"/>
      <c r="B42" s="67"/>
      <c r="C42" s="303" t="s">
        <v>504</v>
      </c>
      <c r="D42" s="303"/>
      <c r="E42" s="304" t="s">
        <v>94</v>
      </c>
      <c r="F42" s="304"/>
      <c r="G42" s="210"/>
      <c r="H42" s="69">
        <v>1177813</v>
      </c>
      <c r="I42" s="69">
        <v>293972</v>
      </c>
      <c r="J42" s="69">
        <v>3662770</v>
      </c>
      <c r="K42" s="69">
        <f t="shared" si="2"/>
        <v>5134555</v>
      </c>
      <c r="L42" s="69">
        <v>5190</v>
      </c>
      <c r="M42" s="69">
        <v>0</v>
      </c>
      <c r="N42" s="69">
        <v>532441</v>
      </c>
      <c r="O42" s="69">
        <f t="shared" si="6"/>
        <v>537631</v>
      </c>
      <c r="P42" s="69">
        <v>49629</v>
      </c>
      <c r="Q42" s="69">
        <v>339761</v>
      </c>
      <c r="R42" s="69">
        <v>210426</v>
      </c>
      <c r="S42" s="71">
        <f t="shared" si="3"/>
        <v>599816</v>
      </c>
      <c r="T42" s="195"/>
      <c r="U42" s="196"/>
      <c r="V42" s="303" t="s">
        <v>504</v>
      </c>
      <c r="W42" s="303"/>
      <c r="X42" s="304" t="s">
        <v>94</v>
      </c>
      <c r="Y42" s="304"/>
      <c r="Z42" s="210"/>
      <c r="AA42" s="69">
        <v>1020024</v>
      </c>
      <c r="AB42" s="69">
        <v>8284</v>
      </c>
      <c r="AC42" s="69">
        <v>202146</v>
      </c>
      <c r="AD42" s="69">
        <f t="shared" si="4"/>
        <v>1230454</v>
      </c>
      <c r="AE42" s="69">
        <v>28762</v>
      </c>
      <c r="AF42" s="69">
        <v>19238</v>
      </c>
      <c r="AG42" s="69">
        <v>0</v>
      </c>
      <c r="AH42" s="70"/>
      <c r="AI42" s="70">
        <v>55967</v>
      </c>
      <c r="AJ42" s="69">
        <v>0</v>
      </c>
      <c r="AK42" s="70">
        <v>136772</v>
      </c>
      <c r="AL42" s="71">
        <v>355554</v>
      </c>
      <c r="AM42" s="195"/>
      <c r="AN42" s="196"/>
      <c r="AO42" s="303" t="s">
        <v>504</v>
      </c>
      <c r="AP42" s="303"/>
      <c r="AQ42" s="304" t="s">
        <v>94</v>
      </c>
      <c r="AR42" s="304"/>
      <c r="AS42" s="210"/>
      <c r="AT42" s="69">
        <v>315891</v>
      </c>
      <c r="AU42" s="122">
        <v>9061</v>
      </c>
      <c r="AV42" s="69">
        <v>862657</v>
      </c>
      <c r="AW42" s="69">
        <v>445137</v>
      </c>
      <c r="AX42" s="69">
        <v>230676</v>
      </c>
      <c r="AY42" s="69">
        <v>3092</v>
      </c>
      <c r="AZ42" s="69">
        <v>327375</v>
      </c>
      <c r="BA42" s="69">
        <f t="shared" si="7"/>
        <v>2790182</v>
      </c>
      <c r="BB42" s="69">
        <f t="shared" si="0"/>
        <v>10292638</v>
      </c>
      <c r="BC42" s="69">
        <v>127468</v>
      </c>
      <c r="BD42" s="69">
        <f t="shared" si="1"/>
        <v>127468</v>
      </c>
      <c r="BE42" s="71">
        <f t="shared" si="5"/>
        <v>10420106</v>
      </c>
    </row>
    <row r="43" spans="1:57" ht="12.75" customHeight="1">
      <c r="A43" s="66"/>
      <c r="B43" s="67"/>
      <c r="C43" s="303" t="s">
        <v>516</v>
      </c>
      <c r="D43" s="303"/>
      <c r="E43" s="304" t="s">
        <v>95</v>
      </c>
      <c r="F43" s="304"/>
      <c r="G43" s="210"/>
      <c r="H43" s="69">
        <v>0</v>
      </c>
      <c r="I43" s="69">
        <v>0</v>
      </c>
      <c r="J43" s="69">
        <v>0</v>
      </c>
      <c r="K43" s="69">
        <f t="shared" si="2"/>
        <v>0</v>
      </c>
      <c r="L43" s="69">
        <v>0</v>
      </c>
      <c r="M43" s="69">
        <v>0</v>
      </c>
      <c r="N43" s="69">
        <v>0</v>
      </c>
      <c r="O43" s="69">
        <f t="shared" si="6"/>
        <v>0</v>
      </c>
      <c r="P43" s="69">
        <v>0</v>
      </c>
      <c r="Q43" s="69">
        <v>0</v>
      </c>
      <c r="R43" s="69">
        <v>0</v>
      </c>
      <c r="S43" s="71">
        <f t="shared" si="3"/>
        <v>0</v>
      </c>
      <c r="T43" s="195"/>
      <c r="U43" s="196"/>
      <c r="V43" s="303" t="s">
        <v>506</v>
      </c>
      <c r="W43" s="303"/>
      <c r="X43" s="304" t="s">
        <v>95</v>
      </c>
      <c r="Y43" s="304"/>
      <c r="Z43" s="210"/>
      <c r="AA43" s="69">
        <v>0</v>
      </c>
      <c r="AB43" s="69">
        <v>0</v>
      </c>
      <c r="AC43" s="69">
        <v>0</v>
      </c>
      <c r="AD43" s="69">
        <f t="shared" si="4"/>
        <v>0</v>
      </c>
      <c r="AE43" s="69"/>
      <c r="AF43" s="69">
        <v>0</v>
      </c>
      <c r="AG43" s="69">
        <v>0</v>
      </c>
      <c r="AH43" s="70"/>
      <c r="AI43" s="70">
        <v>0</v>
      </c>
      <c r="AJ43" s="69">
        <v>0</v>
      </c>
      <c r="AK43" s="70">
        <v>0</v>
      </c>
      <c r="AL43" s="71">
        <v>0</v>
      </c>
      <c r="AM43" s="195"/>
      <c r="AN43" s="196"/>
      <c r="AO43" s="303" t="s">
        <v>506</v>
      </c>
      <c r="AP43" s="303"/>
      <c r="AQ43" s="304" t="s">
        <v>95</v>
      </c>
      <c r="AR43" s="304"/>
      <c r="AS43" s="210"/>
      <c r="AT43" s="69">
        <v>0</v>
      </c>
      <c r="AU43" s="122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f t="shared" si="7"/>
        <v>0</v>
      </c>
      <c r="BB43" s="69">
        <f t="shared" si="0"/>
        <v>0</v>
      </c>
      <c r="BC43" s="69">
        <v>0</v>
      </c>
      <c r="BD43" s="69">
        <f t="shared" si="1"/>
        <v>0</v>
      </c>
      <c r="BE43" s="71">
        <f t="shared" si="5"/>
        <v>0</v>
      </c>
    </row>
    <row r="44" spans="1:57" ht="12.75" customHeight="1">
      <c r="A44" s="66"/>
      <c r="B44" s="67"/>
      <c r="C44" s="303" t="s">
        <v>517</v>
      </c>
      <c r="D44" s="303"/>
      <c r="E44" s="304" t="s">
        <v>57</v>
      </c>
      <c r="F44" s="304"/>
      <c r="G44" s="210"/>
      <c r="H44" s="69">
        <v>2955574</v>
      </c>
      <c r="I44" s="69">
        <v>145737</v>
      </c>
      <c r="J44" s="69">
        <v>6550024</v>
      </c>
      <c r="K44" s="69">
        <f t="shared" si="2"/>
        <v>9651335</v>
      </c>
      <c r="L44" s="69">
        <v>0</v>
      </c>
      <c r="M44" s="69">
        <v>1781677</v>
      </c>
      <c r="N44" s="69">
        <v>3249809</v>
      </c>
      <c r="O44" s="69">
        <f t="shared" si="6"/>
        <v>5031486</v>
      </c>
      <c r="P44" s="69">
        <v>533019</v>
      </c>
      <c r="Q44" s="69">
        <v>699675</v>
      </c>
      <c r="R44" s="69">
        <v>68108</v>
      </c>
      <c r="S44" s="71">
        <f t="shared" si="3"/>
        <v>1300802</v>
      </c>
      <c r="T44" s="195"/>
      <c r="U44" s="196"/>
      <c r="V44" s="303" t="s">
        <v>518</v>
      </c>
      <c r="W44" s="303"/>
      <c r="X44" s="304" t="s">
        <v>57</v>
      </c>
      <c r="Y44" s="304"/>
      <c r="Z44" s="210"/>
      <c r="AA44" s="69">
        <v>0</v>
      </c>
      <c r="AB44" s="69">
        <v>51709</v>
      </c>
      <c r="AC44" s="69">
        <v>1737315</v>
      </c>
      <c r="AD44" s="69">
        <f t="shared" si="4"/>
        <v>1789024</v>
      </c>
      <c r="AE44" s="69">
        <v>231483</v>
      </c>
      <c r="AF44" s="69">
        <v>8128</v>
      </c>
      <c r="AG44" s="69">
        <v>33982</v>
      </c>
      <c r="AH44" s="70">
        <v>111328</v>
      </c>
      <c r="AI44" s="70">
        <v>192450</v>
      </c>
      <c r="AJ44" s="69">
        <v>437242</v>
      </c>
      <c r="AK44" s="70">
        <v>86876</v>
      </c>
      <c r="AL44" s="71">
        <v>14973</v>
      </c>
      <c r="AM44" s="195"/>
      <c r="AN44" s="196"/>
      <c r="AO44" s="303" t="s">
        <v>518</v>
      </c>
      <c r="AP44" s="303"/>
      <c r="AQ44" s="304" t="s">
        <v>57</v>
      </c>
      <c r="AR44" s="304"/>
      <c r="AS44" s="210"/>
      <c r="AT44" s="69">
        <v>96937</v>
      </c>
      <c r="AU44" s="122">
        <v>178288</v>
      </c>
      <c r="AV44" s="69">
        <v>316793</v>
      </c>
      <c r="AW44" s="69">
        <v>77260</v>
      </c>
      <c r="AX44" s="69">
        <v>330717</v>
      </c>
      <c r="AY44" s="69">
        <v>15478</v>
      </c>
      <c r="AZ44" s="69">
        <v>46</v>
      </c>
      <c r="BA44" s="69">
        <f t="shared" si="7"/>
        <v>2131981</v>
      </c>
      <c r="BB44" s="69">
        <f t="shared" si="0"/>
        <v>19904628</v>
      </c>
      <c r="BC44" s="69">
        <v>0</v>
      </c>
      <c r="BD44" s="69">
        <f t="shared" si="1"/>
        <v>0</v>
      </c>
      <c r="BE44" s="71">
        <f t="shared" si="5"/>
        <v>19904628</v>
      </c>
    </row>
    <row r="45" spans="1:57" ht="12.75" customHeight="1">
      <c r="A45" s="66"/>
      <c r="B45" s="67"/>
      <c r="C45" s="194" t="s">
        <v>519</v>
      </c>
      <c r="D45" s="304" t="s">
        <v>96</v>
      </c>
      <c r="E45" s="304"/>
      <c r="F45" s="304"/>
      <c r="G45" s="210"/>
      <c r="H45" s="69">
        <v>570396</v>
      </c>
      <c r="I45" s="69">
        <v>886929</v>
      </c>
      <c r="J45" s="69">
        <v>2599970</v>
      </c>
      <c r="K45" s="69">
        <f t="shared" si="2"/>
        <v>4057295</v>
      </c>
      <c r="L45" s="69">
        <v>1209626</v>
      </c>
      <c r="M45" s="69">
        <v>967209</v>
      </c>
      <c r="N45" s="69">
        <v>173210</v>
      </c>
      <c r="O45" s="69">
        <f t="shared" si="6"/>
        <v>2350045</v>
      </c>
      <c r="P45" s="69">
        <v>55662</v>
      </c>
      <c r="Q45" s="69">
        <v>170328</v>
      </c>
      <c r="R45" s="69">
        <v>60312</v>
      </c>
      <c r="S45" s="71">
        <f t="shared" si="3"/>
        <v>286302</v>
      </c>
      <c r="T45" s="195"/>
      <c r="U45" s="196"/>
      <c r="V45" s="194" t="s">
        <v>520</v>
      </c>
      <c r="W45" s="304" t="s">
        <v>96</v>
      </c>
      <c r="X45" s="304"/>
      <c r="Y45" s="304"/>
      <c r="Z45" s="210"/>
      <c r="AA45" s="69">
        <v>122187</v>
      </c>
      <c r="AB45" s="69">
        <v>24089</v>
      </c>
      <c r="AC45" s="69">
        <v>203891</v>
      </c>
      <c r="AD45" s="69">
        <f t="shared" si="4"/>
        <v>350167</v>
      </c>
      <c r="AE45" s="69">
        <v>109898</v>
      </c>
      <c r="AF45" s="69">
        <v>112109</v>
      </c>
      <c r="AG45" s="69">
        <v>56825</v>
      </c>
      <c r="AH45" s="70">
        <v>-151682</v>
      </c>
      <c r="AI45" s="70">
        <v>4126</v>
      </c>
      <c r="AJ45" s="69">
        <v>118172</v>
      </c>
      <c r="AK45" s="70">
        <v>165872</v>
      </c>
      <c r="AL45" s="71">
        <v>-109715</v>
      </c>
      <c r="AM45" s="195"/>
      <c r="AN45" s="196"/>
      <c r="AO45" s="194" t="s">
        <v>520</v>
      </c>
      <c r="AP45" s="304" t="s">
        <v>96</v>
      </c>
      <c r="AQ45" s="304"/>
      <c r="AR45" s="304"/>
      <c r="AS45" s="210"/>
      <c r="AT45" s="69">
        <v>154700</v>
      </c>
      <c r="AU45" s="122">
        <v>2148</v>
      </c>
      <c r="AV45" s="69">
        <v>393553</v>
      </c>
      <c r="AW45" s="69">
        <v>76108</v>
      </c>
      <c r="AX45" s="69">
        <v>48996</v>
      </c>
      <c r="AY45" s="69">
        <v>6572</v>
      </c>
      <c r="AZ45" s="69">
        <v>183145</v>
      </c>
      <c r="BA45" s="69">
        <f t="shared" si="7"/>
        <v>1170827</v>
      </c>
      <c r="BB45" s="69">
        <f t="shared" si="0"/>
        <v>8214636</v>
      </c>
      <c r="BC45" s="69">
        <v>498433</v>
      </c>
      <c r="BD45" s="69">
        <f t="shared" si="1"/>
        <v>498433</v>
      </c>
      <c r="BE45" s="71">
        <f t="shared" si="5"/>
        <v>8713069</v>
      </c>
    </row>
    <row r="46" spans="1:57" ht="12.75" customHeight="1">
      <c r="A46" s="66"/>
      <c r="B46" s="67"/>
      <c r="C46" s="303" t="s">
        <v>521</v>
      </c>
      <c r="D46" s="303"/>
      <c r="E46" s="304" t="s">
        <v>97</v>
      </c>
      <c r="F46" s="304"/>
      <c r="G46" s="210"/>
      <c r="H46" s="69">
        <v>0</v>
      </c>
      <c r="I46" s="69">
        <v>565122</v>
      </c>
      <c r="J46" s="69">
        <v>200000</v>
      </c>
      <c r="K46" s="69">
        <f t="shared" si="2"/>
        <v>765122</v>
      </c>
      <c r="L46" s="69">
        <v>109163</v>
      </c>
      <c r="M46" s="69">
        <v>68000</v>
      </c>
      <c r="N46" s="69"/>
      <c r="O46" s="69">
        <f t="shared" si="6"/>
        <v>177163</v>
      </c>
      <c r="P46" s="69">
        <v>0</v>
      </c>
      <c r="Q46" s="69">
        <v>115963</v>
      </c>
      <c r="R46" s="69">
        <v>0</v>
      </c>
      <c r="S46" s="71">
        <f t="shared" si="3"/>
        <v>115963</v>
      </c>
      <c r="T46" s="195"/>
      <c r="U46" s="196"/>
      <c r="V46" s="303" t="s">
        <v>522</v>
      </c>
      <c r="W46" s="303"/>
      <c r="X46" s="304" t="s">
        <v>97</v>
      </c>
      <c r="Y46" s="304"/>
      <c r="Z46" s="210"/>
      <c r="AA46" s="69">
        <v>44092</v>
      </c>
      <c r="AB46" s="69"/>
      <c r="AC46" s="69">
        <v>76000</v>
      </c>
      <c r="AD46" s="69">
        <f t="shared" si="4"/>
        <v>120092</v>
      </c>
      <c r="AE46" s="69"/>
      <c r="AF46" s="69">
        <v>33326</v>
      </c>
      <c r="AG46" s="69">
        <v>0</v>
      </c>
      <c r="AH46" s="70"/>
      <c r="AI46" s="70"/>
      <c r="AJ46" s="69">
        <v>65929</v>
      </c>
      <c r="AK46" s="70"/>
      <c r="AL46" s="71">
        <v>16105</v>
      </c>
      <c r="AM46" s="195"/>
      <c r="AN46" s="196"/>
      <c r="AO46" s="303" t="s">
        <v>522</v>
      </c>
      <c r="AP46" s="303"/>
      <c r="AQ46" s="304" t="s">
        <v>97</v>
      </c>
      <c r="AR46" s="304"/>
      <c r="AS46" s="210"/>
      <c r="AT46" s="69">
        <v>21000</v>
      </c>
      <c r="AU46" s="122">
        <v>17918</v>
      </c>
      <c r="AV46" s="69">
        <v>242400</v>
      </c>
      <c r="AW46" s="69">
        <v>21500</v>
      </c>
      <c r="AX46" s="69"/>
      <c r="AY46" s="69"/>
      <c r="AZ46" s="69">
        <v>0</v>
      </c>
      <c r="BA46" s="69">
        <f t="shared" si="7"/>
        <v>418178</v>
      </c>
      <c r="BB46" s="69">
        <f t="shared" si="0"/>
        <v>1596518</v>
      </c>
      <c r="BC46" s="69">
        <v>0</v>
      </c>
      <c r="BD46" s="69">
        <f t="shared" si="1"/>
        <v>0</v>
      </c>
      <c r="BE46" s="71">
        <f t="shared" si="5"/>
        <v>1596518</v>
      </c>
    </row>
    <row r="47" spans="1:57" ht="12.75" customHeight="1">
      <c r="A47" s="66"/>
      <c r="B47" s="67"/>
      <c r="C47" s="303" t="s">
        <v>523</v>
      </c>
      <c r="D47" s="303"/>
      <c r="E47" s="304" t="s">
        <v>98</v>
      </c>
      <c r="F47" s="304"/>
      <c r="G47" s="210"/>
      <c r="H47" s="69">
        <v>0</v>
      </c>
      <c r="I47" s="69">
        <v>0</v>
      </c>
      <c r="J47" s="69">
        <v>0</v>
      </c>
      <c r="K47" s="69">
        <f t="shared" si="2"/>
        <v>0</v>
      </c>
      <c r="L47" s="69">
        <v>0</v>
      </c>
      <c r="M47" s="69">
        <v>0</v>
      </c>
      <c r="N47" s="69">
        <v>139181</v>
      </c>
      <c r="O47" s="69">
        <f t="shared" si="6"/>
        <v>139181</v>
      </c>
      <c r="P47" s="69">
        <v>0</v>
      </c>
      <c r="Q47" s="69">
        <v>0</v>
      </c>
      <c r="R47" s="69">
        <v>0</v>
      </c>
      <c r="S47" s="71">
        <f t="shared" si="3"/>
        <v>0</v>
      </c>
      <c r="T47" s="195"/>
      <c r="U47" s="196"/>
      <c r="V47" s="303" t="s">
        <v>524</v>
      </c>
      <c r="W47" s="303"/>
      <c r="X47" s="304" t="s">
        <v>98</v>
      </c>
      <c r="Y47" s="304"/>
      <c r="Z47" s="210"/>
      <c r="AA47" s="69">
        <v>0</v>
      </c>
      <c r="AB47" s="69">
        <v>0</v>
      </c>
      <c r="AC47" s="69">
        <v>30000</v>
      </c>
      <c r="AD47" s="69">
        <f t="shared" si="4"/>
        <v>30000</v>
      </c>
      <c r="AE47" s="69">
        <v>0</v>
      </c>
      <c r="AF47" s="69">
        <v>0</v>
      </c>
      <c r="AG47" s="69">
        <v>0</v>
      </c>
      <c r="AH47" s="70"/>
      <c r="AI47" s="70">
        <v>0</v>
      </c>
      <c r="AJ47" s="69">
        <v>0</v>
      </c>
      <c r="AK47" s="70">
        <v>0</v>
      </c>
      <c r="AL47" s="71">
        <v>0</v>
      </c>
      <c r="AM47" s="195"/>
      <c r="AN47" s="196"/>
      <c r="AO47" s="303" t="s">
        <v>524</v>
      </c>
      <c r="AP47" s="303"/>
      <c r="AQ47" s="304" t="s">
        <v>98</v>
      </c>
      <c r="AR47" s="304"/>
      <c r="AS47" s="210"/>
      <c r="AT47" s="69">
        <v>20000</v>
      </c>
      <c r="AU47" s="122">
        <v>0</v>
      </c>
      <c r="AV47" s="69">
        <v>90000</v>
      </c>
      <c r="AW47" s="69">
        <v>0</v>
      </c>
      <c r="AX47" s="69">
        <v>0</v>
      </c>
      <c r="AY47" s="69">
        <v>0</v>
      </c>
      <c r="AZ47" s="69">
        <v>0</v>
      </c>
      <c r="BA47" s="69">
        <f t="shared" si="7"/>
        <v>110000</v>
      </c>
      <c r="BB47" s="69">
        <f t="shared" si="0"/>
        <v>279181</v>
      </c>
      <c r="BC47" s="69">
        <v>0</v>
      </c>
      <c r="BD47" s="69">
        <f t="shared" si="1"/>
        <v>0</v>
      </c>
      <c r="BE47" s="71">
        <f t="shared" si="5"/>
        <v>279181</v>
      </c>
    </row>
    <row r="48" spans="1:57" ht="12.75" customHeight="1">
      <c r="A48" s="66"/>
      <c r="B48" s="67"/>
      <c r="C48" s="303" t="s">
        <v>525</v>
      </c>
      <c r="D48" s="303"/>
      <c r="E48" s="304" t="s">
        <v>99</v>
      </c>
      <c r="F48" s="304"/>
      <c r="G48" s="210"/>
      <c r="H48" s="69">
        <v>0</v>
      </c>
      <c r="I48" s="69">
        <v>0</v>
      </c>
      <c r="J48" s="69">
        <v>1016606</v>
      </c>
      <c r="K48" s="69">
        <f t="shared" si="2"/>
        <v>1016606</v>
      </c>
      <c r="L48" s="69">
        <v>843184</v>
      </c>
      <c r="M48" s="69">
        <v>0</v>
      </c>
      <c r="N48" s="69">
        <v>0</v>
      </c>
      <c r="O48" s="69">
        <f t="shared" si="6"/>
        <v>843184</v>
      </c>
      <c r="P48" s="69">
        <v>0</v>
      </c>
      <c r="Q48" s="69"/>
      <c r="R48" s="69">
        <v>0</v>
      </c>
      <c r="S48" s="71">
        <f t="shared" si="3"/>
        <v>0</v>
      </c>
      <c r="T48" s="195"/>
      <c r="U48" s="196"/>
      <c r="V48" s="303" t="s">
        <v>526</v>
      </c>
      <c r="W48" s="303"/>
      <c r="X48" s="304" t="s">
        <v>99</v>
      </c>
      <c r="Y48" s="304"/>
      <c r="Z48" s="210"/>
      <c r="AA48" s="69">
        <v>0</v>
      </c>
      <c r="AB48" s="69">
        <v>0</v>
      </c>
      <c r="AC48" s="69">
        <v>37000</v>
      </c>
      <c r="AD48" s="69">
        <f t="shared" si="4"/>
        <v>37000</v>
      </c>
      <c r="AE48" s="69">
        <v>53183</v>
      </c>
      <c r="AF48" s="69">
        <v>10209</v>
      </c>
      <c r="AG48" s="69">
        <v>0</v>
      </c>
      <c r="AH48" s="70"/>
      <c r="AI48" s="70">
        <v>1247</v>
      </c>
      <c r="AJ48" s="69">
        <v>8024</v>
      </c>
      <c r="AK48" s="70">
        <v>0</v>
      </c>
      <c r="AL48" s="71">
        <v>0</v>
      </c>
      <c r="AM48" s="195"/>
      <c r="AN48" s="196"/>
      <c r="AO48" s="303" t="s">
        <v>526</v>
      </c>
      <c r="AP48" s="303"/>
      <c r="AQ48" s="304" t="s">
        <v>99</v>
      </c>
      <c r="AR48" s="304"/>
      <c r="AS48" s="210"/>
      <c r="AT48" s="69">
        <v>0</v>
      </c>
      <c r="AU48" s="122">
        <v>24266</v>
      </c>
      <c r="AV48" s="69">
        <v>20000</v>
      </c>
      <c r="AW48" s="69">
        <v>0</v>
      </c>
      <c r="AX48" s="69">
        <v>43100</v>
      </c>
      <c r="AY48" s="69">
        <v>0</v>
      </c>
      <c r="AZ48" s="69">
        <v>0</v>
      </c>
      <c r="BA48" s="69">
        <f t="shared" si="7"/>
        <v>160029</v>
      </c>
      <c r="BB48" s="69">
        <f t="shared" si="0"/>
        <v>2056819</v>
      </c>
      <c r="BC48" s="69">
        <v>0</v>
      </c>
      <c r="BD48" s="69">
        <f t="shared" si="1"/>
        <v>0</v>
      </c>
      <c r="BE48" s="71">
        <f t="shared" si="5"/>
        <v>2056819</v>
      </c>
    </row>
    <row r="49" spans="1:57" ht="12.75" customHeight="1">
      <c r="A49" s="66"/>
      <c r="B49" s="67"/>
      <c r="C49" s="303" t="s">
        <v>463</v>
      </c>
      <c r="D49" s="303"/>
      <c r="E49" s="304" t="s">
        <v>100</v>
      </c>
      <c r="F49" s="304"/>
      <c r="G49" s="210"/>
      <c r="H49" s="69">
        <v>0</v>
      </c>
      <c r="I49" s="69">
        <v>0</v>
      </c>
      <c r="J49" s="69">
        <v>600000</v>
      </c>
      <c r="K49" s="69">
        <f t="shared" si="2"/>
        <v>600000</v>
      </c>
      <c r="L49" s="69">
        <v>0</v>
      </c>
      <c r="M49" s="69">
        <v>0</v>
      </c>
      <c r="N49" s="69">
        <v>0</v>
      </c>
      <c r="O49" s="69">
        <f t="shared" si="6"/>
        <v>0</v>
      </c>
      <c r="P49" s="69">
        <v>0</v>
      </c>
      <c r="Q49" s="69">
        <v>0</v>
      </c>
      <c r="R49" s="69">
        <v>0</v>
      </c>
      <c r="S49" s="71">
        <f t="shared" si="3"/>
        <v>0</v>
      </c>
      <c r="T49" s="195"/>
      <c r="U49" s="196"/>
      <c r="V49" s="303" t="s">
        <v>518</v>
      </c>
      <c r="W49" s="303"/>
      <c r="X49" s="304" t="s">
        <v>100</v>
      </c>
      <c r="Y49" s="304"/>
      <c r="Z49" s="210"/>
      <c r="AA49" s="69">
        <v>0</v>
      </c>
      <c r="AB49" s="69">
        <v>0</v>
      </c>
      <c r="AC49" s="69">
        <v>0</v>
      </c>
      <c r="AD49" s="69">
        <f t="shared" si="4"/>
        <v>0</v>
      </c>
      <c r="AE49" s="69"/>
      <c r="AF49" s="69">
        <v>0</v>
      </c>
      <c r="AG49" s="69">
        <v>0</v>
      </c>
      <c r="AH49" s="70"/>
      <c r="AI49" s="70">
        <v>0</v>
      </c>
      <c r="AJ49" s="69">
        <v>0</v>
      </c>
      <c r="AK49" s="70">
        <v>0</v>
      </c>
      <c r="AL49" s="71">
        <v>0</v>
      </c>
      <c r="AM49" s="195"/>
      <c r="AN49" s="196"/>
      <c r="AO49" s="303" t="s">
        <v>518</v>
      </c>
      <c r="AP49" s="303"/>
      <c r="AQ49" s="304" t="s">
        <v>100</v>
      </c>
      <c r="AR49" s="304"/>
      <c r="AS49" s="210"/>
      <c r="AT49" s="69">
        <v>0</v>
      </c>
      <c r="AU49" s="122">
        <v>0</v>
      </c>
      <c r="AV49" s="69">
        <v>0</v>
      </c>
      <c r="AW49" s="69"/>
      <c r="AX49" s="69">
        <v>0</v>
      </c>
      <c r="AY49" s="69">
        <v>0</v>
      </c>
      <c r="AZ49" s="69">
        <v>0</v>
      </c>
      <c r="BA49" s="69">
        <f t="shared" si="7"/>
        <v>0</v>
      </c>
      <c r="BB49" s="69">
        <f t="shared" si="0"/>
        <v>600000</v>
      </c>
      <c r="BC49" s="69">
        <v>0</v>
      </c>
      <c r="BD49" s="69">
        <f t="shared" si="1"/>
        <v>0</v>
      </c>
      <c r="BE49" s="71">
        <f t="shared" si="5"/>
        <v>600000</v>
      </c>
    </row>
    <row r="50" spans="1:57" ht="12.75" customHeight="1">
      <c r="A50" s="66"/>
      <c r="B50" s="67"/>
      <c r="C50" s="303" t="s">
        <v>527</v>
      </c>
      <c r="D50" s="303"/>
      <c r="E50" s="363" t="s">
        <v>101</v>
      </c>
      <c r="F50" s="363"/>
      <c r="G50" s="210"/>
      <c r="H50" s="69">
        <v>570396</v>
      </c>
      <c r="I50" s="69">
        <v>321807</v>
      </c>
      <c r="J50" s="69">
        <v>783364</v>
      </c>
      <c r="K50" s="69">
        <f t="shared" si="2"/>
        <v>1675567</v>
      </c>
      <c r="L50" s="69">
        <v>257279</v>
      </c>
      <c r="M50" s="69">
        <v>899209</v>
      </c>
      <c r="N50" s="69">
        <v>34029</v>
      </c>
      <c r="O50" s="69">
        <f t="shared" si="6"/>
        <v>1190517</v>
      </c>
      <c r="P50" s="69">
        <v>55662</v>
      </c>
      <c r="Q50" s="69">
        <v>54365</v>
      </c>
      <c r="R50" s="69">
        <v>60312</v>
      </c>
      <c r="S50" s="71">
        <f t="shared" si="3"/>
        <v>170339</v>
      </c>
      <c r="T50" s="195"/>
      <c r="U50" s="196"/>
      <c r="V50" s="303" t="s">
        <v>528</v>
      </c>
      <c r="W50" s="303"/>
      <c r="X50" s="363" t="s">
        <v>101</v>
      </c>
      <c r="Y50" s="363"/>
      <c r="Z50" s="210"/>
      <c r="AA50" s="69">
        <v>78095</v>
      </c>
      <c r="AB50" s="69">
        <v>24089</v>
      </c>
      <c r="AC50" s="69">
        <v>60891</v>
      </c>
      <c r="AD50" s="69">
        <f t="shared" si="4"/>
        <v>163075</v>
      </c>
      <c r="AE50" s="69">
        <v>56715</v>
      </c>
      <c r="AF50" s="69">
        <v>68574</v>
      </c>
      <c r="AG50" s="69">
        <v>56825</v>
      </c>
      <c r="AH50" s="70"/>
      <c r="AI50" s="70">
        <v>2879</v>
      </c>
      <c r="AJ50" s="69">
        <v>44219</v>
      </c>
      <c r="AK50" s="70">
        <v>165872</v>
      </c>
      <c r="AL50" s="71">
        <v>0</v>
      </c>
      <c r="AM50" s="195"/>
      <c r="AN50" s="196"/>
      <c r="AO50" s="303" t="s">
        <v>528</v>
      </c>
      <c r="AP50" s="303"/>
      <c r="AQ50" s="363" t="s">
        <v>101</v>
      </c>
      <c r="AR50" s="363"/>
      <c r="AS50" s="210"/>
      <c r="AT50" s="69">
        <v>113700</v>
      </c>
      <c r="AU50" s="122">
        <v>0</v>
      </c>
      <c r="AV50" s="69">
        <v>41153</v>
      </c>
      <c r="AW50" s="69">
        <v>54608</v>
      </c>
      <c r="AX50" s="69">
        <v>5896</v>
      </c>
      <c r="AY50" s="69">
        <v>6572</v>
      </c>
      <c r="AZ50" s="69">
        <v>183145</v>
      </c>
      <c r="BA50" s="69">
        <f t="shared" si="7"/>
        <v>800158</v>
      </c>
      <c r="BB50" s="69">
        <f t="shared" si="0"/>
        <v>3999656</v>
      </c>
      <c r="BC50" s="69">
        <v>498433</v>
      </c>
      <c r="BD50" s="69">
        <f t="shared" si="1"/>
        <v>498433</v>
      </c>
      <c r="BE50" s="71">
        <f t="shared" si="5"/>
        <v>4498089</v>
      </c>
    </row>
    <row r="51" spans="1:57" ht="12.75" customHeight="1">
      <c r="A51" s="66"/>
      <c r="B51" s="67"/>
      <c r="C51" s="303" t="s">
        <v>529</v>
      </c>
      <c r="D51" s="303"/>
      <c r="E51" s="363" t="s">
        <v>102</v>
      </c>
      <c r="F51" s="363"/>
      <c r="G51" s="210"/>
      <c r="H51" s="69">
        <v>0</v>
      </c>
      <c r="I51" s="69">
        <v>0</v>
      </c>
      <c r="J51" s="69">
        <v>0</v>
      </c>
      <c r="K51" s="69">
        <f t="shared" si="2"/>
        <v>0</v>
      </c>
      <c r="L51" s="69">
        <v>0</v>
      </c>
      <c r="M51" s="69">
        <v>0</v>
      </c>
      <c r="N51" s="69">
        <v>0</v>
      </c>
      <c r="O51" s="69">
        <f t="shared" si="6"/>
        <v>0</v>
      </c>
      <c r="P51" s="69">
        <v>0</v>
      </c>
      <c r="Q51" s="69">
        <v>0</v>
      </c>
      <c r="R51" s="69">
        <v>0</v>
      </c>
      <c r="S51" s="71">
        <f t="shared" si="3"/>
        <v>0</v>
      </c>
      <c r="T51" s="195"/>
      <c r="U51" s="196"/>
      <c r="V51" s="303" t="s">
        <v>529</v>
      </c>
      <c r="W51" s="303"/>
      <c r="X51" s="363" t="s">
        <v>102</v>
      </c>
      <c r="Y51" s="363"/>
      <c r="Z51" s="210"/>
      <c r="AA51" s="69">
        <v>0</v>
      </c>
      <c r="AB51" s="69">
        <v>0</v>
      </c>
      <c r="AC51" s="69">
        <v>0</v>
      </c>
      <c r="AD51" s="69">
        <f t="shared" si="4"/>
        <v>0</v>
      </c>
      <c r="AE51" s="69"/>
      <c r="AF51" s="69">
        <v>0</v>
      </c>
      <c r="AG51" s="69">
        <v>0</v>
      </c>
      <c r="AH51" s="70">
        <v>151682</v>
      </c>
      <c r="AI51" s="70">
        <v>0</v>
      </c>
      <c r="AJ51" s="69"/>
      <c r="AK51" s="70">
        <v>0</v>
      </c>
      <c r="AL51" s="71">
        <v>125820</v>
      </c>
      <c r="AM51" s="195"/>
      <c r="AN51" s="196"/>
      <c r="AO51" s="303" t="s">
        <v>529</v>
      </c>
      <c r="AP51" s="303"/>
      <c r="AQ51" s="363" t="s">
        <v>102</v>
      </c>
      <c r="AR51" s="363"/>
      <c r="AS51" s="210"/>
      <c r="AT51" s="69">
        <v>0</v>
      </c>
      <c r="AU51" s="122">
        <v>40036</v>
      </c>
      <c r="AV51" s="69">
        <v>0</v>
      </c>
      <c r="AW51" s="69">
        <v>0</v>
      </c>
      <c r="AX51" s="69">
        <v>0</v>
      </c>
      <c r="AY51" s="69">
        <v>0</v>
      </c>
      <c r="AZ51" s="69"/>
      <c r="BA51" s="69">
        <f t="shared" si="7"/>
        <v>317538</v>
      </c>
      <c r="BB51" s="69">
        <f t="shared" si="0"/>
        <v>317538</v>
      </c>
      <c r="BC51" s="69">
        <v>0</v>
      </c>
      <c r="BD51" s="69">
        <f t="shared" si="1"/>
        <v>0</v>
      </c>
      <c r="BE51" s="71">
        <f t="shared" si="5"/>
        <v>317538</v>
      </c>
    </row>
    <row r="52" spans="1:57" ht="12.75" customHeight="1">
      <c r="A52" s="66"/>
      <c r="B52" s="68"/>
      <c r="C52" s="194"/>
      <c r="D52" s="194"/>
      <c r="E52" s="194" t="s">
        <v>530</v>
      </c>
      <c r="F52" s="197" t="s">
        <v>103</v>
      </c>
      <c r="G52" s="210"/>
      <c r="H52" s="69">
        <v>570396</v>
      </c>
      <c r="I52" s="69">
        <v>321807</v>
      </c>
      <c r="J52" s="69">
        <v>783364</v>
      </c>
      <c r="K52" s="69">
        <f t="shared" si="2"/>
        <v>1675567</v>
      </c>
      <c r="L52" s="69">
        <v>257279</v>
      </c>
      <c r="M52" s="69">
        <v>108601</v>
      </c>
      <c r="N52" s="69">
        <v>34029</v>
      </c>
      <c r="O52" s="69">
        <f t="shared" si="6"/>
        <v>399909</v>
      </c>
      <c r="P52" s="69">
        <v>55662</v>
      </c>
      <c r="Q52" s="69">
        <v>54365</v>
      </c>
      <c r="R52" s="69">
        <v>60312</v>
      </c>
      <c r="S52" s="71">
        <f t="shared" si="3"/>
        <v>170339</v>
      </c>
      <c r="T52" s="195"/>
      <c r="U52" s="194"/>
      <c r="V52" s="194"/>
      <c r="W52" s="194"/>
      <c r="X52" s="194" t="s">
        <v>530</v>
      </c>
      <c r="Y52" s="197" t="s">
        <v>103</v>
      </c>
      <c r="Z52" s="210"/>
      <c r="AA52" s="69">
        <v>78095</v>
      </c>
      <c r="AB52" s="69">
        <v>24089</v>
      </c>
      <c r="AC52" s="69">
        <v>60558</v>
      </c>
      <c r="AD52" s="69">
        <f t="shared" si="4"/>
        <v>162742</v>
      </c>
      <c r="AE52" s="69">
        <v>56715</v>
      </c>
      <c r="AF52" s="69">
        <v>1628</v>
      </c>
      <c r="AG52" s="69">
        <v>17642</v>
      </c>
      <c r="AH52" s="70"/>
      <c r="AI52" s="70">
        <v>2879</v>
      </c>
      <c r="AJ52" s="69">
        <v>42719</v>
      </c>
      <c r="AK52" s="70"/>
      <c r="AL52" s="71">
        <v>42188</v>
      </c>
      <c r="AM52" s="195"/>
      <c r="AN52" s="194"/>
      <c r="AO52" s="194"/>
      <c r="AP52" s="194"/>
      <c r="AQ52" s="194" t="s">
        <v>530</v>
      </c>
      <c r="AR52" s="197" t="s">
        <v>103</v>
      </c>
      <c r="AS52" s="210"/>
      <c r="AT52" s="69">
        <v>19003</v>
      </c>
      <c r="AU52" s="122"/>
      <c r="AV52" s="69">
        <v>41141</v>
      </c>
      <c r="AW52" s="69">
        <v>12978</v>
      </c>
      <c r="AX52" s="69">
        <v>5810</v>
      </c>
      <c r="AY52" s="69">
        <v>0</v>
      </c>
      <c r="AZ52" s="69">
        <v>98493</v>
      </c>
      <c r="BA52" s="69">
        <f t="shared" si="7"/>
        <v>341196</v>
      </c>
      <c r="BB52" s="69">
        <f t="shared" si="0"/>
        <v>2749753</v>
      </c>
      <c r="BC52" s="69">
        <v>498433</v>
      </c>
      <c r="BD52" s="69">
        <f t="shared" si="1"/>
        <v>498433</v>
      </c>
      <c r="BE52" s="71">
        <f t="shared" si="5"/>
        <v>3248186</v>
      </c>
    </row>
    <row r="53" spans="1:57" ht="12.75" customHeight="1">
      <c r="A53" s="66"/>
      <c r="B53" s="68"/>
      <c r="C53" s="194"/>
      <c r="D53" s="194"/>
      <c r="E53" s="194"/>
      <c r="F53" s="215" t="s">
        <v>104</v>
      </c>
      <c r="G53" s="210"/>
      <c r="H53" s="69">
        <v>0</v>
      </c>
      <c r="I53" s="69">
        <v>0</v>
      </c>
      <c r="J53" s="69">
        <v>0</v>
      </c>
      <c r="K53" s="69">
        <f t="shared" si="2"/>
        <v>0</v>
      </c>
      <c r="L53" s="69">
        <v>0</v>
      </c>
      <c r="M53" s="69">
        <v>0</v>
      </c>
      <c r="N53" s="69">
        <v>0</v>
      </c>
      <c r="O53" s="69">
        <f t="shared" si="6"/>
        <v>0</v>
      </c>
      <c r="P53" s="69">
        <v>0</v>
      </c>
      <c r="Q53" s="69">
        <v>0</v>
      </c>
      <c r="R53" s="69">
        <v>0</v>
      </c>
      <c r="S53" s="71">
        <f t="shared" si="3"/>
        <v>0</v>
      </c>
      <c r="T53" s="195"/>
      <c r="U53" s="194"/>
      <c r="V53" s="194"/>
      <c r="W53" s="194"/>
      <c r="X53" s="194"/>
      <c r="Y53" s="215" t="s">
        <v>104</v>
      </c>
      <c r="Z53" s="210"/>
      <c r="AA53" s="69">
        <v>0</v>
      </c>
      <c r="AB53" s="69">
        <v>0</v>
      </c>
      <c r="AC53" s="69">
        <v>0</v>
      </c>
      <c r="AD53" s="69">
        <f t="shared" si="4"/>
        <v>0</v>
      </c>
      <c r="AE53" s="69">
        <v>0</v>
      </c>
      <c r="AF53" s="69"/>
      <c r="AG53" s="69">
        <v>0</v>
      </c>
      <c r="AH53" s="70">
        <v>7195</v>
      </c>
      <c r="AI53" s="70">
        <v>0</v>
      </c>
      <c r="AJ53" s="69">
        <v>0</v>
      </c>
      <c r="AK53" s="70">
        <v>46289</v>
      </c>
      <c r="AL53" s="71">
        <v>0</v>
      </c>
      <c r="AM53" s="195"/>
      <c r="AN53" s="194"/>
      <c r="AO53" s="194"/>
      <c r="AP53" s="194"/>
      <c r="AQ53" s="194"/>
      <c r="AR53" s="215" t="s">
        <v>104</v>
      </c>
      <c r="AS53" s="210"/>
      <c r="AT53" s="69">
        <v>0</v>
      </c>
      <c r="AU53" s="122">
        <v>2895</v>
      </c>
      <c r="AV53" s="69">
        <v>0</v>
      </c>
      <c r="AW53" s="69"/>
      <c r="AX53" s="69">
        <v>0</v>
      </c>
      <c r="AY53" s="69">
        <v>5188</v>
      </c>
      <c r="AZ53" s="69">
        <v>0</v>
      </c>
      <c r="BA53" s="69">
        <f t="shared" si="7"/>
        <v>61567</v>
      </c>
      <c r="BB53" s="69">
        <f t="shared" si="0"/>
        <v>61567</v>
      </c>
      <c r="BC53" s="69">
        <v>0</v>
      </c>
      <c r="BD53" s="69">
        <f t="shared" si="1"/>
        <v>0</v>
      </c>
      <c r="BE53" s="71">
        <f t="shared" si="5"/>
        <v>61567</v>
      </c>
    </row>
    <row r="54" spans="1:57" ht="12.75" customHeight="1">
      <c r="A54" s="72"/>
      <c r="B54" s="73" t="s">
        <v>531</v>
      </c>
      <c r="C54" s="324" t="s">
        <v>105</v>
      </c>
      <c r="D54" s="324"/>
      <c r="E54" s="324"/>
      <c r="F54" s="324"/>
      <c r="G54" s="214"/>
      <c r="H54" s="75">
        <v>52394657</v>
      </c>
      <c r="I54" s="75">
        <v>31086857</v>
      </c>
      <c r="J54" s="75">
        <v>93638978</v>
      </c>
      <c r="K54" s="75">
        <f t="shared" si="2"/>
        <v>177120492</v>
      </c>
      <c r="L54" s="75">
        <v>12239751</v>
      </c>
      <c r="M54" s="75">
        <v>18932760</v>
      </c>
      <c r="N54" s="75">
        <v>20407329</v>
      </c>
      <c r="O54" s="75">
        <f t="shared" si="6"/>
        <v>51579840</v>
      </c>
      <c r="P54" s="75">
        <v>5186388</v>
      </c>
      <c r="Q54" s="75">
        <v>12694152</v>
      </c>
      <c r="R54" s="75">
        <v>16878187</v>
      </c>
      <c r="S54" s="77">
        <f t="shared" si="3"/>
        <v>34758727</v>
      </c>
      <c r="T54" s="199"/>
      <c r="U54" s="200" t="s">
        <v>532</v>
      </c>
      <c r="V54" s="324" t="s">
        <v>105</v>
      </c>
      <c r="W54" s="324"/>
      <c r="X54" s="324"/>
      <c r="Y54" s="324"/>
      <c r="Z54" s="214"/>
      <c r="AA54" s="75">
        <v>3315214</v>
      </c>
      <c r="AB54" s="75">
        <v>2504062</v>
      </c>
      <c r="AC54" s="75">
        <v>4277155</v>
      </c>
      <c r="AD54" s="75">
        <f t="shared" si="4"/>
        <v>10096431</v>
      </c>
      <c r="AE54" s="75">
        <v>3381629</v>
      </c>
      <c r="AF54" s="75">
        <v>1909386</v>
      </c>
      <c r="AG54" s="75">
        <v>2057574</v>
      </c>
      <c r="AH54" s="76">
        <v>6398091</v>
      </c>
      <c r="AI54" s="76">
        <v>1842329</v>
      </c>
      <c r="AJ54" s="75">
        <v>2634936</v>
      </c>
      <c r="AK54" s="76">
        <v>2407421</v>
      </c>
      <c r="AL54" s="77">
        <v>4382876</v>
      </c>
      <c r="AM54" s="199"/>
      <c r="AN54" s="200" t="s">
        <v>532</v>
      </c>
      <c r="AO54" s="324" t="s">
        <v>105</v>
      </c>
      <c r="AP54" s="324"/>
      <c r="AQ54" s="324"/>
      <c r="AR54" s="324"/>
      <c r="AS54" s="214"/>
      <c r="AT54" s="75">
        <v>2585417</v>
      </c>
      <c r="AU54" s="123">
        <v>1430991</v>
      </c>
      <c r="AV54" s="75">
        <v>7390574</v>
      </c>
      <c r="AW54" s="75">
        <v>1942433</v>
      </c>
      <c r="AX54" s="75">
        <v>4680435</v>
      </c>
      <c r="AY54" s="75">
        <v>1918227</v>
      </c>
      <c r="AZ54" s="75">
        <v>6059845</v>
      </c>
      <c r="BA54" s="69">
        <f t="shared" si="7"/>
        <v>51022164</v>
      </c>
      <c r="BB54" s="75">
        <f t="shared" si="0"/>
        <v>324577654</v>
      </c>
      <c r="BC54" s="75">
        <v>26867462</v>
      </c>
      <c r="BD54" s="75">
        <f t="shared" si="1"/>
        <v>26867462</v>
      </c>
      <c r="BE54" s="77">
        <f t="shared" si="5"/>
        <v>351445116</v>
      </c>
    </row>
    <row r="55" spans="1:57" ht="12.75" customHeight="1">
      <c r="A55" s="66"/>
      <c r="B55" s="67" t="s">
        <v>533</v>
      </c>
      <c r="C55" s="304" t="s">
        <v>106</v>
      </c>
      <c r="D55" s="304"/>
      <c r="E55" s="304"/>
      <c r="F55" s="304"/>
      <c r="G55" s="210"/>
      <c r="H55" s="79">
        <v>54389267</v>
      </c>
      <c r="I55" s="79">
        <v>32409034</v>
      </c>
      <c r="J55" s="79">
        <v>97402505</v>
      </c>
      <c r="K55" s="79">
        <f t="shared" si="2"/>
        <v>184200806</v>
      </c>
      <c r="L55" s="79">
        <v>12358192</v>
      </c>
      <c r="M55" s="79">
        <v>19058852</v>
      </c>
      <c r="N55" s="79">
        <v>20451666</v>
      </c>
      <c r="O55" s="79">
        <f t="shared" si="6"/>
        <v>51868710</v>
      </c>
      <c r="P55" s="79">
        <v>5274971</v>
      </c>
      <c r="Q55" s="79">
        <v>12886915</v>
      </c>
      <c r="R55" s="79">
        <v>17042830</v>
      </c>
      <c r="S55" s="81">
        <f t="shared" si="3"/>
        <v>35204716</v>
      </c>
      <c r="T55" s="195"/>
      <c r="U55" s="196" t="s">
        <v>534</v>
      </c>
      <c r="V55" s="304" t="s">
        <v>106</v>
      </c>
      <c r="W55" s="304"/>
      <c r="X55" s="304"/>
      <c r="Y55" s="304"/>
      <c r="Z55" s="210"/>
      <c r="AA55" s="79">
        <v>3347489</v>
      </c>
      <c r="AB55" s="79">
        <v>2533468</v>
      </c>
      <c r="AC55" s="79">
        <v>4418963</v>
      </c>
      <c r="AD55" s="79">
        <f t="shared" si="4"/>
        <v>10299920</v>
      </c>
      <c r="AE55" s="79">
        <v>3385830</v>
      </c>
      <c r="AF55" s="79">
        <v>1909469</v>
      </c>
      <c r="AG55" s="79">
        <v>2060581</v>
      </c>
      <c r="AH55" s="80">
        <v>6433397</v>
      </c>
      <c r="AI55" s="80">
        <v>1864956</v>
      </c>
      <c r="AJ55" s="79">
        <v>2656856</v>
      </c>
      <c r="AK55" s="80">
        <v>2483586</v>
      </c>
      <c r="AL55" s="81">
        <v>4384800</v>
      </c>
      <c r="AM55" s="195"/>
      <c r="AN55" s="196" t="s">
        <v>534</v>
      </c>
      <c r="AO55" s="292" t="s">
        <v>106</v>
      </c>
      <c r="AP55" s="292"/>
      <c r="AQ55" s="292"/>
      <c r="AR55" s="292"/>
      <c r="AS55" s="210"/>
      <c r="AT55" s="79">
        <v>2586330</v>
      </c>
      <c r="AU55" s="131">
        <v>1430991</v>
      </c>
      <c r="AV55" s="79">
        <v>7411554</v>
      </c>
      <c r="AW55" s="79">
        <v>1945067</v>
      </c>
      <c r="AX55" s="79">
        <v>4694631</v>
      </c>
      <c r="AY55" s="79">
        <v>1920321</v>
      </c>
      <c r="AZ55" s="79">
        <v>6084745</v>
      </c>
      <c r="BA55" s="79">
        <f t="shared" si="7"/>
        <v>51253114</v>
      </c>
      <c r="BB55" s="79">
        <f t="shared" si="0"/>
        <v>332827266</v>
      </c>
      <c r="BC55" s="79">
        <v>27528189</v>
      </c>
      <c r="BD55" s="79">
        <f t="shared" si="1"/>
        <v>27528189</v>
      </c>
      <c r="BE55" s="81">
        <f t="shared" si="5"/>
        <v>360355455</v>
      </c>
    </row>
    <row r="56" spans="1:57" ht="12.75" customHeight="1">
      <c r="A56" s="60"/>
      <c r="B56" s="61" t="s">
        <v>535</v>
      </c>
      <c r="C56" s="289" t="s">
        <v>32</v>
      </c>
      <c r="D56" s="289"/>
      <c r="E56" s="289"/>
      <c r="F56" s="289"/>
      <c r="G56" s="209"/>
      <c r="H56" s="63">
        <v>0</v>
      </c>
      <c r="I56" s="63">
        <v>0</v>
      </c>
      <c r="J56" s="63">
        <v>0</v>
      </c>
      <c r="K56" s="63">
        <f>SUM(H56:J56)</f>
        <v>0</v>
      </c>
      <c r="L56" s="63">
        <v>0</v>
      </c>
      <c r="M56" s="63">
        <v>0</v>
      </c>
      <c r="N56" s="63">
        <v>0</v>
      </c>
      <c r="O56" s="63">
        <f t="shared" si="6"/>
        <v>0</v>
      </c>
      <c r="P56" s="63">
        <v>0</v>
      </c>
      <c r="Q56" s="63">
        <v>0</v>
      </c>
      <c r="R56" s="63">
        <v>0</v>
      </c>
      <c r="S56" s="65">
        <f t="shared" si="3"/>
        <v>0</v>
      </c>
      <c r="T56" s="192"/>
      <c r="U56" s="193" t="s">
        <v>536</v>
      </c>
      <c r="V56" s="289" t="s">
        <v>32</v>
      </c>
      <c r="W56" s="289"/>
      <c r="X56" s="289"/>
      <c r="Y56" s="289"/>
      <c r="Z56" s="209"/>
      <c r="AA56" s="63">
        <v>0</v>
      </c>
      <c r="AB56" s="63">
        <v>0</v>
      </c>
      <c r="AC56" s="63">
        <v>0</v>
      </c>
      <c r="AD56" s="63">
        <f t="shared" si="4"/>
        <v>0</v>
      </c>
      <c r="AE56" s="63">
        <v>0</v>
      </c>
      <c r="AF56" s="63">
        <v>0</v>
      </c>
      <c r="AG56" s="63">
        <v>0</v>
      </c>
      <c r="AH56" s="64">
        <v>151682</v>
      </c>
      <c r="AI56" s="64">
        <v>0</v>
      </c>
      <c r="AJ56" s="63">
        <v>0</v>
      </c>
      <c r="AK56" s="64">
        <v>0</v>
      </c>
      <c r="AL56" s="65">
        <v>125820</v>
      </c>
      <c r="AM56" s="192"/>
      <c r="AN56" s="193" t="s">
        <v>536</v>
      </c>
      <c r="AO56" s="289" t="s">
        <v>32</v>
      </c>
      <c r="AP56" s="289"/>
      <c r="AQ56" s="289"/>
      <c r="AR56" s="289"/>
      <c r="AS56" s="209"/>
      <c r="AT56" s="63">
        <v>0</v>
      </c>
      <c r="AU56" s="121">
        <v>40036</v>
      </c>
      <c r="AV56" s="63">
        <v>0</v>
      </c>
      <c r="AW56" s="63">
        <v>0</v>
      </c>
      <c r="AX56" s="63">
        <v>0</v>
      </c>
      <c r="AY56" s="63">
        <v>0</v>
      </c>
      <c r="AZ56" s="63"/>
      <c r="BA56" s="69">
        <f t="shared" si="7"/>
        <v>317538</v>
      </c>
      <c r="BB56" s="63">
        <f t="shared" si="0"/>
        <v>317538</v>
      </c>
      <c r="BC56" s="63">
        <v>0</v>
      </c>
      <c r="BD56" s="63">
        <f t="shared" si="1"/>
        <v>0</v>
      </c>
      <c r="BE56" s="65">
        <f t="shared" si="5"/>
        <v>317538</v>
      </c>
    </row>
    <row r="57" spans="1:57" s="83" customFormat="1" ht="12.75" customHeight="1">
      <c r="A57" s="109"/>
      <c r="B57" s="110"/>
      <c r="C57" s="362" t="s">
        <v>107</v>
      </c>
      <c r="D57" s="362"/>
      <c r="E57" s="362"/>
      <c r="F57" s="362"/>
      <c r="G57" s="216"/>
      <c r="H57" s="101">
        <v>0</v>
      </c>
      <c r="I57" s="101">
        <v>0</v>
      </c>
      <c r="J57" s="101">
        <v>0</v>
      </c>
      <c r="K57" s="101"/>
      <c r="L57" s="101">
        <v>0</v>
      </c>
      <c r="M57" s="101">
        <v>0</v>
      </c>
      <c r="N57" s="101">
        <v>0</v>
      </c>
      <c r="O57" s="101"/>
      <c r="P57" s="101">
        <v>0</v>
      </c>
      <c r="Q57" s="101">
        <v>0</v>
      </c>
      <c r="R57" s="101">
        <v>0</v>
      </c>
      <c r="S57" s="102"/>
      <c r="T57" s="217"/>
      <c r="U57" s="218"/>
      <c r="V57" s="362" t="s">
        <v>107</v>
      </c>
      <c r="W57" s="362"/>
      <c r="X57" s="362"/>
      <c r="Y57" s="362"/>
      <c r="Z57" s="216"/>
      <c r="AA57" s="101">
        <v>0</v>
      </c>
      <c r="AB57" s="101">
        <v>0</v>
      </c>
      <c r="AC57" s="101">
        <v>0</v>
      </c>
      <c r="AD57" s="101"/>
      <c r="AE57" s="101">
        <v>0</v>
      </c>
      <c r="AF57" s="101">
        <v>0</v>
      </c>
      <c r="AG57" s="101">
        <v>0</v>
      </c>
      <c r="AH57" s="111">
        <v>70.7</v>
      </c>
      <c r="AI57" s="111">
        <v>0</v>
      </c>
      <c r="AJ57" s="101">
        <v>0</v>
      </c>
      <c r="AK57" s="111">
        <v>0</v>
      </c>
      <c r="AL57" s="102">
        <v>42.1</v>
      </c>
      <c r="AM57" s="217"/>
      <c r="AN57" s="218"/>
      <c r="AO57" s="362" t="s">
        <v>107</v>
      </c>
      <c r="AP57" s="362"/>
      <c r="AQ57" s="362"/>
      <c r="AR57" s="362"/>
      <c r="AS57" s="216"/>
      <c r="AT57" s="101">
        <v>0</v>
      </c>
      <c r="AU57" s="216">
        <v>18.4</v>
      </c>
      <c r="AV57" s="101">
        <v>0</v>
      </c>
      <c r="AW57" s="101">
        <v>0</v>
      </c>
      <c r="AX57" s="101">
        <v>0</v>
      </c>
      <c r="AY57" s="101">
        <v>0</v>
      </c>
      <c r="AZ57" s="101"/>
      <c r="BA57" s="101">
        <v>10</v>
      </c>
      <c r="BB57" s="101">
        <v>1.1</v>
      </c>
      <c r="BC57" s="101">
        <v>0</v>
      </c>
      <c r="BD57" s="101"/>
      <c r="BE57" s="102">
        <v>1.1</v>
      </c>
    </row>
    <row r="58" spans="1:57" ht="12.75" customHeight="1">
      <c r="A58" s="60"/>
      <c r="B58" s="61" t="s">
        <v>537</v>
      </c>
      <c r="C58" s="289" t="s">
        <v>33</v>
      </c>
      <c r="D58" s="289"/>
      <c r="E58" s="289"/>
      <c r="F58" s="289"/>
      <c r="G58" s="209"/>
      <c r="H58" s="63">
        <v>0</v>
      </c>
      <c r="I58" s="63">
        <v>0</v>
      </c>
      <c r="J58" s="63">
        <v>0</v>
      </c>
      <c r="K58" s="63"/>
      <c r="L58" s="63">
        <v>0</v>
      </c>
      <c r="M58" s="63">
        <v>0</v>
      </c>
      <c r="N58" s="63">
        <v>0</v>
      </c>
      <c r="O58" s="63"/>
      <c r="P58" s="63">
        <v>0</v>
      </c>
      <c r="Q58" s="63">
        <v>0</v>
      </c>
      <c r="R58" s="63">
        <v>0</v>
      </c>
      <c r="S58" s="65"/>
      <c r="T58" s="192"/>
      <c r="U58" s="193" t="s">
        <v>538</v>
      </c>
      <c r="V58" s="289" t="s">
        <v>33</v>
      </c>
      <c r="W58" s="289"/>
      <c r="X58" s="289"/>
      <c r="Y58" s="289"/>
      <c r="Z58" s="209"/>
      <c r="AA58" s="63">
        <v>0</v>
      </c>
      <c r="AB58" s="63">
        <v>0</v>
      </c>
      <c r="AC58" s="63">
        <v>0</v>
      </c>
      <c r="AD58" s="63"/>
      <c r="AE58" s="63">
        <v>0</v>
      </c>
      <c r="AF58" s="63">
        <v>0</v>
      </c>
      <c r="AG58" s="63">
        <v>0</v>
      </c>
      <c r="AH58" s="64"/>
      <c r="AI58" s="64">
        <v>0</v>
      </c>
      <c r="AJ58" s="63">
        <v>0</v>
      </c>
      <c r="AK58" s="64">
        <v>0</v>
      </c>
      <c r="AL58" s="65">
        <v>0</v>
      </c>
      <c r="AM58" s="192"/>
      <c r="AN58" s="193" t="s">
        <v>538</v>
      </c>
      <c r="AO58" s="289" t="s">
        <v>33</v>
      </c>
      <c r="AP58" s="289"/>
      <c r="AQ58" s="289"/>
      <c r="AR58" s="289"/>
      <c r="AS58" s="209"/>
      <c r="AT58" s="63">
        <v>0</v>
      </c>
      <c r="AU58" s="121">
        <v>0</v>
      </c>
      <c r="AV58" s="63">
        <v>0</v>
      </c>
      <c r="AW58" s="63">
        <v>0</v>
      </c>
      <c r="AX58" s="63">
        <v>0</v>
      </c>
      <c r="AY58" s="63">
        <v>0</v>
      </c>
      <c r="AZ58" s="63"/>
      <c r="BA58" s="64">
        <f>SUM(AU58:AZ58,AE58:AT58)</f>
        <v>0</v>
      </c>
      <c r="BB58" s="63">
        <f>K58+O58+S58+AD58+BA58</f>
        <v>0</v>
      </c>
      <c r="BC58" s="63">
        <v>0</v>
      </c>
      <c r="BD58" s="63">
        <f>SUM(BC58:BC58)</f>
        <v>0</v>
      </c>
      <c r="BE58" s="65">
        <f>BB58+BD58</f>
        <v>0</v>
      </c>
    </row>
    <row r="59" spans="1:57" s="83" customFormat="1" ht="12.75" customHeight="1" thickBot="1">
      <c r="A59" s="112"/>
      <c r="B59" s="113"/>
      <c r="C59" s="361" t="s">
        <v>34</v>
      </c>
      <c r="D59" s="361"/>
      <c r="E59" s="361"/>
      <c r="F59" s="361"/>
      <c r="G59" s="219"/>
      <c r="H59" s="114">
        <v>0</v>
      </c>
      <c r="I59" s="114">
        <v>0</v>
      </c>
      <c r="J59" s="114">
        <v>0</v>
      </c>
      <c r="K59" s="114"/>
      <c r="L59" s="114">
        <v>0</v>
      </c>
      <c r="M59" s="114">
        <v>0</v>
      </c>
      <c r="N59" s="114">
        <v>0</v>
      </c>
      <c r="O59" s="114"/>
      <c r="P59" s="114">
        <v>0</v>
      </c>
      <c r="Q59" s="114">
        <v>0</v>
      </c>
      <c r="R59" s="114">
        <v>0</v>
      </c>
      <c r="S59" s="220"/>
      <c r="T59" s="221"/>
      <c r="U59" s="222"/>
      <c r="V59" s="361" t="s">
        <v>34</v>
      </c>
      <c r="W59" s="361"/>
      <c r="X59" s="361"/>
      <c r="Y59" s="361"/>
      <c r="Z59" s="219"/>
      <c r="AA59" s="114">
        <v>0</v>
      </c>
      <c r="AB59" s="114">
        <v>0</v>
      </c>
      <c r="AC59" s="114">
        <v>0</v>
      </c>
      <c r="AD59" s="114"/>
      <c r="AE59" s="114">
        <v>0</v>
      </c>
      <c r="AF59" s="114">
        <v>0</v>
      </c>
      <c r="AG59" s="114">
        <v>0</v>
      </c>
      <c r="AH59" s="115"/>
      <c r="AI59" s="115">
        <v>0</v>
      </c>
      <c r="AJ59" s="114">
        <v>0</v>
      </c>
      <c r="AK59" s="115">
        <v>0</v>
      </c>
      <c r="AL59" s="220">
        <v>0</v>
      </c>
      <c r="AM59" s="221"/>
      <c r="AN59" s="222"/>
      <c r="AO59" s="361" t="s">
        <v>34</v>
      </c>
      <c r="AP59" s="361"/>
      <c r="AQ59" s="361"/>
      <c r="AR59" s="361"/>
      <c r="AS59" s="219"/>
      <c r="AT59" s="114">
        <v>0</v>
      </c>
      <c r="AU59" s="219">
        <v>0</v>
      </c>
      <c r="AV59" s="114">
        <v>0</v>
      </c>
      <c r="AW59" s="114">
        <v>0</v>
      </c>
      <c r="AX59" s="114">
        <v>0</v>
      </c>
      <c r="AY59" s="114">
        <v>0</v>
      </c>
      <c r="AZ59" s="114"/>
      <c r="BA59" s="115"/>
      <c r="BB59" s="114"/>
      <c r="BC59" s="114"/>
      <c r="BD59" s="114"/>
      <c r="BE59" s="220"/>
    </row>
    <row r="60" spans="1:57" ht="18" customHeight="1">
      <c r="A60" s="106"/>
      <c r="B60" s="68"/>
      <c r="C60" s="194"/>
      <c r="D60" s="194"/>
      <c r="E60" s="194"/>
      <c r="F60" s="194"/>
      <c r="G60" s="194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223"/>
      <c r="U60" s="194"/>
      <c r="V60" s="194"/>
      <c r="W60" s="194"/>
      <c r="X60" s="194"/>
      <c r="Y60" s="194"/>
      <c r="Z60" s="194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223"/>
      <c r="AN60" s="194"/>
      <c r="AO60" s="194"/>
      <c r="AP60" s="194"/>
      <c r="AQ60" s="194"/>
      <c r="AR60" s="194"/>
      <c r="AS60" s="194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</row>
    <row r="61" spans="1:57" ht="18" customHeight="1">
      <c r="A61" s="106"/>
      <c r="B61" s="68"/>
      <c r="C61" s="194"/>
      <c r="D61" s="194"/>
      <c r="E61" s="194"/>
      <c r="F61" s="194"/>
      <c r="G61" s="194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223"/>
      <c r="U61" s="194"/>
      <c r="V61" s="194"/>
      <c r="W61" s="194"/>
      <c r="X61" s="194"/>
      <c r="Y61" s="194"/>
      <c r="Z61" s="194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223"/>
      <c r="AN61" s="194"/>
      <c r="AO61" s="194"/>
      <c r="AP61" s="194"/>
      <c r="AQ61" s="194"/>
      <c r="AR61" s="194"/>
      <c r="AS61" s="194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</row>
    <row r="62" ht="11.25" customHeight="1"/>
    <row r="63" ht="11.25" customHeight="1"/>
    <row r="64" ht="11.25" customHeight="1"/>
    <row r="65" ht="11.25" customHeight="1"/>
  </sheetData>
  <sheetProtection/>
  <mergeCells count="237">
    <mergeCell ref="AE2:AL2"/>
    <mergeCell ref="AO48:AP48"/>
    <mergeCell ref="AQ48:AR48"/>
    <mergeCell ref="AO44:AP44"/>
    <mergeCell ref="AQ44:AR44"/>
    <mergeCell ref="AP45:AR45"/>
    <mergeCell ref="AO46:AP46"/>
    <mergeCell ref="AQ46:AR46"/>
    <mergeCell ref="AQ47:AR47"/>
    <mergeCell ref="AO39:AR39"/>
    <mergeCell ref="AO47:AP47"/>
    <mergeCell ref="AQ50:AR50"/>
    <mergeCell ref="AO50:AP50"/>
    <mergeCell ref="AQ49:AR49"/>
    <mergeCell ref="AO49:AP49"/>
    <mergeCell ref="AO42:AP42"/>
    <mergeCell ref="AQ42:AR42"/>
    <mergeCell ref="AO43:AP43"/>
    <mergeCell ref="AQ43:AR43"/>
    <mergeCell ref="BE2:BE3"/>
    <mergeCell ref="BB2:BB3"/>
    <mergeCell ref="BC2:BD2"/>
    <mergeCell ref="H2:K2"/>
    <mergeCell ref="P2:S2"/>
    <mergeCell ref="AM2:AS2"/>
    <mergeCell ref="AM3:AS3"/>
    <mergeCell ref="L2:O2"/>
    <mergeCell ref="AA2:AD2"/>
    <mergeCell ref="AT2:BA2"/>
    <mergeCell ref="AO38:AP38"/>
    <mergeCell ref="AQ38:AR38"/>
    <mergeCell ref="AO58:AR58"/>
    <mergeCell ref="AO59:AR59"/>
    <mergeCell ref="AO51:AP51"/>
    <mergeCell ref="AQ51:AR51"/>
    <mergeCell ref="AO54:AR54"/>
    <mergeCell ref="AO55:AR55"/>
    <mergeCell ref="AO57:AR57"/>
    <mergeCell ref="AO56:AR56"/>
    <mergeCell ref="AO34:AP34"/>
    <mergeCell ref="AQ34:AR34"/>
    <mergeCell ref="AO35:AP35"/>
    <mergeCell ref="AQ35:AR35"/>
    <mergeCell ref="AP40:AR40"/>
    <mergeCell ref="AO41:AP41"/>
    <mergeCell ref="AQ41:AR41"/>
    <mergeCell ref="AP36:AR36"/>
    <mergeCell ref="AO37:AP37"/>
    <mergeCell ref="AQ37:AR37"/>
    <mergeCell ref="AO30:AR30"/>
    <mergeCell ref="AP31:AR31"/>
    <mergeCell ref="AO32:AP32"/>
    <mergeCell ref="AQ32:AR32"/>
    <mergeCell ref="AO33:AP33"/>
    <mergeCell ref="AQ33:AR33"/>
    <mergeCell ref="AP24:AR24"/>
    <mergeCell ref="AO25:AR25"/>
    <mergeCell ref="AP26:AR26"/>
    <mergeCell ref="AP27:AR27"/>
    <mergeCell ref="AP28:AR28"/>
    <mergeCell ref="AO29:AR29"/>
    <mergeCell ref="AO18:AR18"/>
    <mergeCell ref="AO19:AR19"/>
    <mergeCell ref="AP20:AR20"/>
    <mergeCell ref="AP21:AR21"/>
    <mergeCell ref="AP22:AR22"/>
    <mergeCell ref="AP23:AR23"/>
    <mergeCell ref="AO12:AR12"/>
    <mergeCell ref="AP13:AQ13"/>
    <mergeCell ref="AP14:AQ14"/>
    <mergeCell ref="AP15:AQ15"/>
    <mergeCell ref="AP16:AQ16"/>
    <mergeCell ref="AO17:AR17"/>
    <mergeCell ref="AO6:AP6"/>
    <mergeCell ref="AQ6:AR6"/>
    <mergeCell ref="AO7:AP7"/>
    <mergeCell ref="AQ7:AR7"/>
    <mergeCell ref="AP10:AR10"/>
    <mergeCell ref="AP11:AR11"/>
    <mergeCell ref="AO8:AP8"/>
    <mergeCell ref="AQ8:AR8"/>
    <mergeCell ref="AO9:AP9"/>
    <mergeCell ref="AQ9:AR9"/>
    <mergeCell ref="AO4:AR4"/>
    <mergeCell ref="AP5:AR5"/>
    <mergeCell ref="V56:Y56"/>
    <mergeCell ref="V57:Y57"/>
    <mergeCell ref="V49:W49"/>
    <mergeCell ref="X49:Y49"/>
    <mergeCell ref="V50:W50"/>
    <mergeCell ref="X50:Y50"/>
    <mergeCell ref="V47:W47"/>
    <mergeCell ref="X47:Y47"/>
    <mergeCell ref="X46:Y46"/>
    <mergeCell ref="V58:Y58"/>
    <mergeCell ref="V59:Y59"/>
    <mergeCell ref="V51:W51"/>
    <mergeCell ref="X51:Y51"/>
    <mergeCell ref="V54:Y54"/>
    <mergeCell ref="V55:Y55"/>
    <mergeCell ref="V42:W42"/>
    <mergeCell ref="X42:Y42"/>
    <mergeCell ref="V43:W43"/>
    <mergeCell ref="X43:Y43"/>
    <mergeCell ref="V48:W48"/>
    <mergeCell ref="X48:Y48"/>
    <mergeCell ref="V44:W44"/>
    <mergeCell ref="X44:Y44"/>
    <mergeCell ref="W45:Y45"/>
    <mergeCell ref="V46:W46"/>
    <mergeCell ref="V38:W38"/>
    <mergeCell ref="X38:Y38"/>
    <mergeCell ref="V39:Y39"/>
    <mergeCell ref="W40:Y40"/>
    <mergeCell ref="V41:W41"/>
    <mergeCell ref="X41:Y41"/>
    <mergeCell ref="V34:W34"/>
    <mergeCell ref="X34:Y34"/>
    <mergeCell ref="V35:W35"/>
    <mergeCell ref="X35:Y35"/>
    <mergeCell ref="W36:Y36"/>
    <mergeCell ref="V37:W37"/>
    <mergeCell ref="X37:Y37"/>
    <mergeCell ref="V30:Y30"/>
    <mergeCell ref="W31:Y31"/>
    <mergeCell ref="V32:W32"/>
    <mergeCell ref="X32:Y32"/>
    <mergeCell ref="V33:W33"/>
    <mergeCell ref="X33:Y33"/>
    <mergeCell ref="W24:Y24"/>
    <mergeCell ref="V25:Y25"/>
    <mergeCell ref="W26:Y26"/>
    <mergeCell ref="W27:Y27"/>
    <mergeCell ref="W28:Y28"/>
    <mergeCell ref="V29:Y29"/>
    <mergeCell ref="V18:Y18"/>
    <mergeCell ref="V19:Y19"/>
    <mergeCell ref="W20:Y20"/>
    <mergeCell ref="W21:Y21"/>
    <mergeCell ref="W22:Y22"/>
    <mergeCell ref="W23:Y23"/>
    <mergeCell ref="V12:Y12"/>
    <mergeCell ref="W13:X13"/>
    <mergeCell ref="W14:X14"/>
    <mergeCell ref="W15:X15"/>
    <mergeCell ref="W16:X16"/>
    <mergeCell ref="V17:Y17"/>
    <mergeCell ref="W10:Y10"/>
    <mergeCell ref="W11:Y11"/>
    <mergeCell ref="X7:Y7"/>
    <mergeCell ref="V8:W8"/>
    <mergeCell ref="X8:Y8"/>
    <mergeCell ref="V9:W9"/>
    <mergeCell ref="X9:Y9"/>
    <mergeCell ref="C4:F4"/>
    <mergeCell ref="C9:D9"/>
    <mergeCell ref="A2:G2"/>
    <mergeCell ref="A3:G3"/>
    <mergeCell ref="D5:F5"/>
    <mergeCell ref="C6:D6"/>
    <mergeCell ref="C7:D7"/>
    <mergeCell ref="C8:D8"/>
    <mergeCell ref="D11:F11"/>
    <mergeCell ref="E6:F6"/>
    <mergeCell ref="E7:F7"/>
    <mergeCell ref="E8:F8"/>
    <mergeCell ref="E9:F9"/>
    <mergeCell ref="D10:F10"/>
    <mergeCell ref="D28:F28"/>
    <mergeCell ref="C29:F29"/>
    <mergeCell ref="C30:F30"/>
    <mergeCell ref="C17:F17"/>
    <mergeCell ref="D13:E13"/>
    <mergeCell ref="D14:E14"/>
    <mergeCell ref="D15:E15"/>
    <mergeCell ref="D16:E16"/>
    <mergeCell ref="D26:F26"/>
    <mergeCell ref="D27:F27"/>
    <mergeCell ref="C19:F19"/>
    <mergeCell ref="D20:F20"/>
    <mergeCell ref="D21:F21"/>
    <mergeCell ref="C25:F25"/>
    <mergeCell ref="D24:F24"/>
    <mergeCell ref="D23:F23"/>
    <mergeCell ref="C12:F12"/>
    <mergeCell ref="C18:F18"/>
    <mergeCell ref="D22:F22"/>
    <mergeCell ref="T2:Z2"/>
    <mergeCell ref="T3:Z3"/>
    <mergeCell ref="V4:Y4"/>
    <mergeCell ref="W5:Y5"/>
    <mergeCell ref="V6:W6"/>
    <mergeCell ref="X6:Y6"/>
    <mergeCell ref="V7:W7"/>
    <mergeCell ref="E34:F34"/>
    <mergeCell ref="C35:D35"/>
    <mergeCell ref="D40:F40"/>
    <mergeCell ref="C37:D37"/>
    <mergeCell ref="E37:F37"/>
    <mergeCell ref="C38:D38"/>
    <mergeCell ref="E38:F38"/>
    <mergeCell ref="C39:F39"/>
    <mergeCell ref="E35:F35"/>
    <mergeCell ref="D36:F36"/>
    <mergeCell ref="C41:D41"/>
    <mergeCell ref="E41:F41"/>
    <mergeCell ref="C42:D42"/>
    <mergeCell ref="E42:F42"/>
    <mergeCell ref="D31:F31"/>
    <mergeCell ref="C32:D32"/>
    <mergeCell ref="E32:F32"/>
    <mergeCell ref="C33:D33"/>
    <mergeCell ref="E33:F33"/>
    <mergeCell ref="C34:D34"/>
    <mergeCell ref="D45:F45"/>
    <mergeCell ref="C46:D46"/>
    <mergeCell ref="E46:F46"/>
    <mergeCell ref="C47:D47"/>
    <mergeCell ref="E47:F47"/>
    <mergeCell ref="C43:D43"/>
    <mergeCell ref="E43:F43"/>
    <mergeCell ref="C44:D44"/>
    <mergeCell ref="E44:F44"/>
    <mergeCell ref="C50:D50"/>
    <mergeCell ref="E50:F50"/>
    <mergeCell ref="C51:D51"/>
    <mergeCell ref="E51:F51"/>
    <mergeCell ref="C48:D48"/>
    <mergeCell ref="E48:F48"/>
    <mergeCell ref="C49:D49"/>
    <mergeCell ref="E49:F49"/>
    <mergeCell ref="C58:F58"/>
    <mergeCell ref="C59:F59"/>
    <mergeCell ref="C54:F54"/>
    <mergeCell ref="C55:F55"/>
    <mergeCell ref="C56:F56"/>
    <mergeCell ref="C57:F57"/>
  </mergeCells>
  <printOptions/>
  <pageMargins left="0.7874015748031497" right="0.7874015748031497" top="0.7874015748031497" bottom="0.7874015748031497" header="0.5118110236220472" footer="0.5118110236220472"/>
  <pageSetup fitToWidth="7" horizontalDpi="600" verticalDpi="600" orientation="portrait" paperSize="9" r:id="rId2"/>
  <colBreaks count="5" manualBreakCount="5">
    <brk id="12" max="58" man="1"/>
    <brk id="19" max="58" man="1"/>
    <brk id="31" max="58" man="1"/>
    <brk id="38" max="58" man="1"/>
    <brk id="50" max="5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showZeros="0" view="pageBreakPreview" zoomScale="85" zoomScaleSheetLayoutView="85" zoomScalePageLayoutView="0" workbookViewId="0" topLeftCell="A1">
      <pane xSplit="8" ySplit="3" topLeftCell="I28" activePane="bottomRight" state="frozen"/>
      <selection pane="topLeft" activeCell="N32" sqref="N32"/>
      <selection pane="topRight" activeCell="N32" sqref="N32"/>
      <selection pane="bottomLeft" activeCell="N32" sqref="N32"/>
      <selection pane="bottomRight" activeCell="N32" sqref="N32"/>
    </sheetView>
  </sheetViews>
  <sheetFormatPr defaultColWidth="10.875" defaultRowHeight="13.5"/>
  <cols>
    <col min="1" max="1" width="2.50390625" style="4" customWidth="1"/>
    <col min="2" max="2" width="0.6171875" style="91" customWidth="1"/>
    <col min="3" max="3" width="3.875" style="59" customWidth="1"/>
    <col min="4" max="4" width="0.74609375" style="91" customWidth="1"/>
    <col min="5" max="5" width="5.125" style="91" customWidth="1"/>
    <col min="6" max="6" width="15.625" style="117" customWidth="1"/>
    <col min="7" max="7" width="3.125" style="117" customWidth="1"/>
    <col min="8" max="8" width="0.875" style="117" customWidth="1"/>
    <col min="9" max="13" width="10.875" style="3" customWidth="1"/>
    <col min="14" max="20" width="12.375" style="3" customWidth="1"/>
    <col min="21" max="21" width="2.50390625" style="3" customWidth="1"/>
    <col min="22" max="22" width="0.6171875" style="118" customWidth="1"/>
    <col min="23" max="23" width="3.875" style="117" customWidth="1"/>
    <col min="24" max="24" width="0.74609375" style="118" customWidth="1"/>
    <col min="25" max="25" width="5.125" style="118" customWidth="1"/>
    <col min="26" max="26" width="15.625" style="117" customWidth="1"/>
    <col min="27" max="27" width="3.125" style="117" customWidth="1"/>
    <col min="28" max="28" width="0.875" style="117" customWidth="1"/>
    <col min="29" max="31" width="13.375" style="3" customWidth="1"/>
    <col min="32" max="32" width="14.375" style="3" customWidth="1"/>
    <col min="33" max="40" width="10.875" style="3" customWidth="1"/>
    <col min="41" max="41" width="2.50390625" style="3" customWidth="1"/>
    <col min="42" max="42" width="0.6171875" style="118" customWidth="1"/>
    <col min="43" max="43" width="3.875" style="117" customWidth="1"/>
    <col min="44" max="44" width="0.74609375" style="118" customWidth="1"/>
    <col min="45" max="45" width="5.125" style="118" customWidth="1"/>
    <col min="46" max="46" width="15.625" style="117" customWidth="1"/>
    <col min="47" max="47" width="3.125" style="117" customWidth="1"/>
    <col min="48" max="48" width="0.875" style="117" customWidth="1"/>
    <col min="49" max="60" width="10.875" style="3" customWidth="1"/>
    <col min="61" max="16384" width="10.875" style="4" customWidth="1"/>
  </cols>
  <sheetData>
    <row r="1" spans="1:60" s="3" customFormat="1" ht="16.5" customHeight="1" thickBot="1">
      <c r="A1" s="116" t="s">
        <v>157</v>
      </c>
      <c r="C1" s="117"/>
      <c r="D1" s="118"/>
      <c r="E1" s="118"/>
      <c r="F1" s="117"/>
      <c r="G1" s="117"/>
      <c r="H1" s="117"/>
      <c r="T1" s="5" t="s">
        <v>47</v>
      </c>
      <c r="U1" s="116"/>
      <c r="W1" s="117"/>
      <c r="X1" s="118"/>
      <c r="Y1" s="118"/>
      <c r="Z1" s="117"/>
      <c r="AA1" s="117"/>
      <c r="AB1" s="117"/>
      <c r="AN1" s="5" t="s">
        <v>47</v>
      </c>
      <c r="AO1" s="116"/>
      <c r="AQ1" s="117"/>
      <c r="AR1" s="118"/>
      <c r="AS1" s="118"/>
      <c r="AT1" s="117"/>
      <c r="AU1" s="117"/>
      <c r="AV1" s="117"/>
      <c r="AW1" s="5"/>
      <c r="BE1" s="5"/>
      <c r="BH1" s="5" t="s">
        <v>47</v>
      </c>
    </row>
    <row r="2" spans="1:60" ht="18.75" customHeight="1">
      <c r="A2" s="310" t="s">
        <v>148</v>
      </c>
      <c r="B2" s="386"/>
      <c r="C2" s="386"/>
      <c r="D2" s="386"/>
      <c r="E2" s="386"/>
      <c r="F2" s="386"/>
      <c r="G2" s="386"/>
      <c r="H2" s="387"/>
      <c r="I2" s="295" t="s">
        <v>270</v>
      </c>
      <c r="J2" s="296"/>
      <c r="K2" s="296"/>
      <c r="L2" s="297"/>
      <c r="M2" s="279" t="s">
        <v>299</v>
      </c>
      <c r="N2" s="298"/>
      <c r="O2" s="298"/>
      <c r="P2" s="280"/>
      <c r="Q2" s="279" t="s">
        <v>271</v>
      </c>
      <c r="R2" s="298"/>
      <c r="S2" s="298"/>
      <c r="T2" s="299"/>
      <c r="U2" s="316" t="s">
        <v>148</v>
      </c>
      <c r="V2" s="390"/>
      <c r="W2" s="390"/>
      <c r="X2" s="390"/>
      <c r="Y2" s="390"/>
      <c r="Z2" s="390"/>
      <c r="AA2" s="390"/>
      <c r="AB2" s="391"/>
      <c r="AC2" s="295" t="s">
        <v>272</v>
      </c>
      <c r="AD2" s="296"/>
      <c r="AE2" s="296"/>
      <c r="AF2" s="297"/>
      <c r="AG2" s="404" t="s">
        <v>274</v>
      </c>
      <c r="AH2" s="405"/>
      <c r="AI2" s="405"/>
      <c r="AJ2" s="405"/>
      <c r="AK2" s="405"/>
      <c r="AL2" s="405"/>
      <c r="AM2" s="405"/>
      <c r="AN2" s="406"/>
      <c r="AO2" s="316" t="s">
        <v>148</v>
      </c>
      <c r="AP2" s="390"/>
      <c r="AQ2" s="390"/>
      <c r="AR2" s="390"/>
      <c r="AS2" s="390"/>
      <c r="AT2" s="390"/>
      <c r="AU2" s="390"/>
      <c r="AV2" s="391"/>
      <c r="AW2" s="368" t="s">
        <v>274</v>
      </c>
      <c r="AX2" s="369"/>
      <c r="AY2" s="369"/>
      <c r="AZ2" s="369"/>
      <c r="BA2" s="369"/>
      <c r="BB2" s="369"/>
      <c r="BC2" s="369"/>
      <c r="BD2" s="370"/>
      <c r="BE2" s="287" t="s">
        <v>269</v>
      </c>
      <c r="BF2" s="279" t="s">
        <v>275</v>
      </c>
      <c r="BG2" s="280"/>
      <c r="BH2" s="277" t="s">
        <v>276</v>
      </c>
    </row>
    <row r="3" spans="1:60" ht="33.75" customHeight="1">
      <c r="A3" s="313" t="s">
        <v>618</v>
      </c>
      <c r="B3" s="314"/>
      <c r="C3" s="314"/>
      <c r="D3" s="314"/>
      <c r="E3" s="314"/>
      <c r="F3" s="314"/>
      <c r="G3" s="314"/>
      <c r="H3" s="315"/>
      <c r="I3" s="7" t="s">
        <v>206</v>
      </c>
      <c r="J3" s="7" t="s">
        <v>207</v>
      </c>
      <c r="K3" s="7" t="s">
        <v>158</v>
      </c>
      <c r="L3" s="7" t="s">
        <v>268</v>
      </c>
      <c r="M3" s="7" t="s">
        <v>202</v>
      </c>
      <c r="N3" s="7" t="s">
        <v>387</v>
      </c>
      <c r="O3" s="7" t="s">
        <v>231</v>
      </c>
      <c r="P3" s="7" t="s">
        <v>268</v>
      </c>
      <c r="Q3" s="119" t="s">
        <v>209</v>
      </c>
      <c r="R3" s="119" t="s">
        <v>210</v>
      </c>
      <c r="S3" s="119" t="s">
        <v>159</v>
      </c>
      <c r="T3" s="139" t="s">
        <v>268</v>
      </c>
      <c r="U3" s="305" t="s">
        <v>618</v>
      </c>
      <c r="V3" s="306"/>
      <c r="W3" s="306"/>
      <c r="X3" s="306"/>
      <c r="Y3" s="306"/>
      <c r="Z3" s="306"/>
      <c r="AA3" s="306"/>
      <c r="AB3" s="307"/>
      <c r="AC3" s="119" t="s">
        <v>211</v>
      </c>
      <c r="AD3" s="120" t="s">
        <v>212</v>
      </c>
      <c r="AE3" s="7" t="s">
        <v>215</v>
      </c>
      <c r="AF3" s="7" t="s">
        <v>268</v>
      </c>
      <c r="AG3" s="7" t="s">
        <v>288</v>
      </c>
      <c r="AH3" s="7" t="s">
        <v>203</v>
      </c>
      <c r="AI3" s="7" t="s">
        <v>388</v>
      </c>
      <c r="AJ3" s="7" t="s">
        <v>631</v>
      </c>
      <c r="AK3" s="7" t="s">
        <v>218</v>
      </c>
      <c r="AL3" s="120" t="s">
        <v>213</v>
      </c>
      <c r="AM3" s="7" t="s">
        <v>219</v>
      </c>
      <c r="AN3" s="233" t="s">
        <v>220</v>
      </c>
      <c r="AO3" s="305" t="s">
        <v>618</v>
      </c>
      <c r="AP3" s="306"/>
      <c r="AQ3" s="306"/>
      <c r="AR3" s="306"/>
      <c r="AS3" s="306"/>
      <c r="AT3" s="306"/>
      <c r="AU3" s="306"/>
      <c r="AV3" s="307"/>
      <c r="AW3" s="7" t="s">
        <v>214</v>
      </c>
      <c r="AX3" s="120" t="s">
        <v>221</v>
      </c>
      <c r="AY3" s="7" t="s">
        <v>222</v>
      </c>
      <c r="AZ3" s="7" t="s">
        <v>223</v>
      </c>
      <c r="BA3" s="7" t="s">
        <v>224</v>
      </c>
      <c r="BB3" s="7" t="s">
        <v>225</v>
      </c>
      <c r="BC3" s="7" t="s">
        <v>229</v>
      </c>
      <c r="BD3" s="7" t="s">
        <v>268</v>
      </c>
      <c r="BE3" s="288"/>
      <c r="BF3" s="7" t="s">
        <v>160</v>
      </c>
      <c r="BG3" s="7" t="s">
        <v>268</v>
      </c>
      <c r="BH3" s="278"/>
    </row>
    <row r="4" spans="1:60" ht="19.5" customHeight="1">
      <c r="A4" s="378" t="s">
        <v>135</v>
      </c>
      <c r="B4" s="379"/>
      <c r="C4" s="62" t="s">
        <v>389</v>
      </c>
      <c r="D4" s="308" t="s">
        <v>77</v>
      </c>
      <c r="E4" s="308"/>
      <c r="F4" s="308"/>
      <c r="G4" s="308"/>
      <c r="H4" s="209"/>
      <c r="I4" s="63">
        <v>700000</v>
      </c>
      <c r="J4" s="63">
        <v>1078100</v>
      </c>
      <c r="K4" s="63">
        <v>896000</v>
      </c>
      <c r="L4" s="63">
        <f>SUM(I4:K4)</f>
        <v>2674100</v>
      </c>
      <c r="M4" s="63">
        <v>243100</v>
      </c>
      <c r="N4" s="63">
        <v>532700</v>
      </c>
      <c r="O4" s="63">
        <v>807400</v>
      </c>
      <c r="P4" s="63">
        <f>SUM(M4:O4)</f>
        <v>1583200</v>
      </c>
      <c r="Q4" s="63">
        <v>0</v>
      </c>
      <c r="R4" s="63">
        <v>104500</v>
      </c>
      <c r="S4" s="63">
        <v>376400</v>
      </c>
      <c r="T4" s="65">
        <f>SUM(Q4:S4)</f>
        <v>480900</v>
      </c>
      <c r="U4" s="392" t="s">
        <v>135</v>
      </c>
      <c r="V4" s="393"/>
      <c r="W4" s="191" t="s">
        <v>389</v>
      </c>
      <c r="X4" s="289" t="s">
        <v>77</v>
      </c>
      <c r="Y4" s="289"/>
      <c r="Z4" s="289"/>
      <c r="AA4" s="289"/>
      <c r="AB4" s="209"/>
      <c r="AC4" s="63">
        <v>0</v>
      </c>
      <c r="AD4" s="121">
        <v>0</v>
      </c>
      <c r="AE4" s="63"/>
      <c r="AF4" s="63">
        <f>SUM(AC4:AE4)</f>
        <v>0</v>
      </c>
      <c r="AG4" s="63">
        <v>92500</v>
      </c>
      <c r="AH4" s="63">
        <v>0</v>
      </c>
      <c r="AI4" s="63">
        <v>0</v>
      </c>
      <c r="AJ4" s="63">
        <v>64500</v>
      </c>
      <c r="AK4" s="63">
        <v>0</v>
      </c>
      <c r="AL4" s="63">
        <v>0</v>
      </c>
      <c r="AM4" s="63">
        <v>150000</v>
      </c>
      <c r="AN4" s="65">
        <v>0</v>
      </c>
      <c r="AO4" s="392" t="s">
        <v>135</v>
      </c>
      <c r="AP4" s="393"/>
      <c r="AQ4" s="191" t="s">
        <v>389</v>
      </c>
      <c r="AR4" s="289" t="s">
        <v>77</v>
      </c>
      <c r="AS4" s="289"/>
      <c r="AT4" s="289"/>
      <c r="AU4" s="289"/>
      <c r="AV4" s="209"/>
      <c r="AW4" s="63">
        <v>30500</v>
      </c>
      <c r="AX4" s="121">
        <v>0</v>
      </c>
      <c r="AY4" s="63">
        <v>0</v>
      </c>
      <c r="AZ4" s="63"/>
      <c r="BA4" s="63"/>
      <c r="BB4" s="63">
        <v>46000</v>
      </c>
      <c r="BC4" s="63">
        <v>25800</v>
      </c>
      <c r="BD4" s="63">
        <f aca="true" t="shared" si="0" ref="BD4:BD40">SUM(AX4:BC4,AG4:AW4)</f>
        <v>409300</v>
      </c>
      <c r="BE4" s="63">
        <f aca="true" t="shared" si="1" ref="BE4:BE40">L4+P4+T4+AF4+BD4</f>
        <v>5147500</v>
      </c>
      <c r="BF4" s="63">
        <v>446000</v>
      </c>
      <c r="BG4" s="63">
        <f aca="true" t="shared" si="2" ref="BG4:BG40">SUM(BF4:BF4)</f>
        <v>446000</v>
      </c>
      <c r="BH4" s="65">
        <f>BE4+BG4</f>
        <v>5593500</v>
      </c>
    </row>
    <row r="5" spans="1:60" ht="19.5" customHeight="1">
      <c r="A5" s="380"/>
      <c r="B5" s="381"/>
      <c r="C5" s="68"/>
      <c r="D5" s="67" t="s">
        <v>390</v>
      </c>
      <c r="E5" s="319" t="s">
        <v>108</v>
      </c>
      <c r="F5" s="319"/>
      <c r="G5" s="319"/>
      <c r="H5" s="210"/>
      <c r="I5" s="69">
        <v>700000</v>
      </c>
      <c r="J5" s="69">
        <v>1078100</v>
      </c>
      <c r="K5" s="69">
        <v>200000</v>
      </c>
      <c r="L5" s="69">
        <f aca="true" t="shared" si="3" ref="L5:L40">SUM(I5:K5)</f>
        <v>1978100</v>
      </c>
      <c r="M5" s="69">
        <v>243100</v>
      </c>
      <c r="N5" s="69">
        <v>532700</v>
      </c>
      <c r="O5" s="69">
        <v>807400</v>
      </c>
      <c r="P5" s="69">
        <f aca="true" t="shared" si="4" ref="P5:P40">SUM(M5:O5)</f>
        <v>1583200</v>
      </c>
      <c r="Q5" s="69">
        <v>0</v>
      </c>
      <c r="R5" s="69">
        <v>104500</v>
      </c>
      <c r="S5" s="69">
        <v>376400</v>
      </c>
      <c r="T5" s="71">
        <f aca="true" t="shared" si="5" ref="T5:T40">SUM(Q5:S5)</f>
        <v>480900</v>
      </c>
      <c r="U5" s="394"/>
      <c r="V5" s="395"/>
      <c r="W5" s="194"/>
      <c r="X5" s="196" t="s">
        <v>391</v>
      </c>
      <c r="Y5" s="304" t="s">
        <v>108</v>
      </c>
      <c r="Z5" s="304"/>
      <c r="AA5" s="304"/>
      <c r="AB5" s="210"/>
      <c r="AC5" s="69">
        <v>0</v>
      </c>
      <c r="AD5" s="122">
        <v>0</v>
      </c>
      <c r="AE5" s="69"/>
      <c r="AF5" s="69">
        <f>SUM(AC5:AE5)</f>
        <v>0</v>
      </c>
      <c r="AG5" s="69">
        <v>92500</v>
      </c>
      <c r="AH5" s="69">
        <v>0</v>
      </c>
      <c r="AI5" s="69">
        <v>0</v>
      </c>
      <c r="AJ5" s="69">
        <v>64500</v>
      </c>
      <c r="AK5" s="69">
        <v>0</v>
      </c>
      <c r="AL5" s="69">
        <v>0</v>
      </c>
      <c r="AM5" s="69">
        <v>150000</v>
      </c>
      <c r="AN5" s="71">
        <v>0</v>
      </c>
      <c r="AO5" s="394"/>
      <c r="AP5" s="395"/>
      <c r="AQ5" s="194"/>
      <c r="AR5" s="196" t="s">
        <v>391</v>
      </c>
      <c r="AS5" s="304" t="s">
        <v>108</v>
      </c>
      <c r="AT5" s="304"/>
      <c r="AU5" s="304"/>
      <c r="AV5" s="210"/>
      <c r="AW5" s="69">
        <v>30500</v>
      </c>
      <c r="AX5" s="122">
        <v>0</v>
      </c>
      <c r="AY5" s="69">
        <v>0</v>
      </c>
      <c r="AZ5" s="69"/>
      <c r="BA5" s="69"/>
      <c r="BB5" s="69">
        <v>46000</v>
      </c>
      <c r="BC5" s="69">
        <v>15800</v>
      </c>
      <c r="BD5" s="69">
        <f t="shared" si="0"/>
        <v>399300</v>
      </c>
      <c r="BE5" s="69">
        <f t="shared" si="1"/>
        <v>4441500</v>
      </c>
      <c r="BF5" s="69">
        <v>446000</v>
      </c>
      <c r="BG5" s="69">
        <f t="shared" si="2"/>
        <v>446000</v>
      </c>
      <c r="BH5" s="71">
        <f aca="true" t="shared" si="6" ref="BH5:BH40">BE5+BG5</f>
        <v>4887500</v>
      </c>
    </row>
    <row r="6" spans="1:60" ht="19.5" customHeight="1">
      <c r="A6" s="380"/>
      <c r="B6" s="381"/>
      <c r="C6" s="67"/>
      <c r="D6" s="67" t="s">
        <v>392</v>
      </c>
      <c r="E6" s="319" t="s">
        <v>57</v>
      </c>
      <c r="F6" s="319"/>
      <c r="G6" s="319"/>
      <c r="H6" s="210"/>
      <c r="I6" s="69"/>
      <c r="J6" s="69">
        <v>0</v>
      </c>
      <c r="K6" s="69">
        <v>696000</v>
      </c>
      <c r="L6" s="69">
        <f t="shared" si="3"/>
        <v>696000</v>
      </c>
      <c r="M6" s="69">
        <v>0</v>
      </c>
      <c r="N6" s="69">
        <v>0</v>
      </c>
      <c r="O6" s="69">
        <v>0</v>
      </c>
      <c r="P6" s="69">
        <f t="shared" si="4"/>
        <v>0</v>
      </c>
      <c r="Q6" s="69">
        <v>0</v>
      </c>
      <c r="R6" s="69">
        <v>0</v>
      </c>
      <c r="S6" s="69">
        <v>0</v>
      </c>
      <c r="T6" s="71">
        <f t="shared" si="5"/>
        <v>0</v>
      </c>
      <c r="U6" s="394"/>
      <c r="V6" s="395"/>
      <c r="W6" s="196"/>
      <c r="X6" s="196" t="s">
        <v>393</v>
      </c>
      <c r="Y6" s="304" t="s">
        <v>57</v>
      </c>
      <c r="Z6" s="304"/>
      <c r="AA6" s="304"/>
      <c r="AB6" s="210"/>
      <c r="AC6" s="69">
        <v>0</v>
      </c>
      <c r="AD6" s="122">
        <v>0</v>
      </c>
      <c r="AE6" s="69">
        <v>0</v>
      </c>
      <c r="AF6" s="69">
        <f>SUM(AC6:AE6)</f>
        <v>0</v>
      </c>
      <c r="AG6" s="69">
        <v>0</v>
      </c>
      <c r="AH6" s="69">
        <v>0</v>
      </c>
      <c r="AI6" s="69">
        <v>0</v>
      </c>
      <c r="AJ6" s="69"/>
      <c r="AK6" s="69">
        <v>0</v>
      </c>
      <c r="AL6" s="69">
        <v>0</v>
      </c>
      <c r="AM6" s="69">
        <v>0</v>
      </c>
      <c r="AN6" s="71">
        <v>0</v>
      </c>
      <c r="AO6" s="394"/>
      <c r="AP6" s="395"/>
      <c r="AQ6" s="196"/>
      <c r="AR6" s="196" t="s">
        <v>393</v>
      </c>
      <c r="AS6" s="304" t="s">
        <v>57</v>
      </c>
      <c r="AT6" s="304"/>
      <c r="AU6" s="304"/>
      <c r="AV6" s="210"/>
      <c r="AW6" s="69"/>
      <c r="AX6" s="122">
        <v>0</v>
      </c>
      <c r="AY6" s="69">
        <v>0</v>
      </c>
      <c r="AZ6" s="69">
        <v>0</v>
      </c>
      <c r="BA6" s="69">
        <v>0</v>
      </c>
      <c r="BB6" s="69">
        <v>0</v>
      </c>
      <c r="BC6" s="69">
        <v>10000</v>
      </c>
      <c r="BD6" s="69">
        <f t="shared" si="0"/>
        <v>10000</v>
      </c>
      <c r="BE6" s="69">
        <f t="shared" si="1"/>
        <v>706000</v>
      </c>
      <c r="BF6" s="69"/>
      <c r="BG6" s="69">
        <f t="shared" si="2"/>
        <v>0</v>
      </c>
      <c r="BH6" s="71">
        <f t="shared" si="6"/>
        <v>706000</v>
      </c>
    </row>
    <row r="7" spans="1:60" ht="19.5" customHeight="1">
      <c r="A7" s="380"/>
      <c r="B7" s="381"/>
      <c r="C7" s="68" t="s">
        <v>394</v>
      </c>
      <c r="D7" s="319" t="s">
        <v>109</v>
      </c>
      <c r="E7" s="319"/>
      <c r="F7" s="319"/>
      <c r="G7" s="319"/>
      <c r="H7" s="210"/>
      <c r="I7" s="69">
        <v>0</v>
      </c>
      <c r="J7" s="69">
        <v>303054</v>
      </c>
      <c r="K7" s="69">
        <v>81971</v>
      </c>
      <c r="L7" s="69">
        <f t="shared" si="3"/>
        <v>385025</v>
      </c>
      <c r="M7" s="69">
        <v>0</v>
      </c>
      <c r="N7" s="69">
        <v>50627</v>
      </c>
      <c r="O7" s="69">
        <v>83575</v>
      </c>
      <c r="P7" s="69">
        <f t="shared" si="4"/>
        <v>134202</v>
      </c>
      <c r="Q7" s="69">
        <v>0</v>
      </c>
      <c r="R7" s="69">
        <v>0</v>
      </c>
      <c r="S7" s="69">
        <v>420374</v>
      </c>
      <c r="T7" s="71">
        <f t="shared" si="5"/>
        <v>420374</v>
      </c>
      <c r="U7" s="394"/>
      <c r="V7" s="395"/>
      <c r="W7" s="194" t="s">
        <v>394</v>
      </c>
      <c r="X7" s="304" t="s">
        <v>109</v>
      </c>
      <c r="Y7" s="304"/>
      <c r="Z7" s="304"/>
      <c r="AA7" s="304"/>
      <c r="AB7" s="210"/>
      <c r="AC7" s="69">
        <v>24541</v>
      </c>
      <c r="AD7" s="122">
        <v>6548</v>
      </c>
      <c r="AE7" s="69">
        <v>28697</v>
      </c>
      <c r="AF7" s="69">
        <f>SUM(AC7:AE7)</f>
        <v>59786</v>
      </c>
      <c r="AG7" s="69">
        <v>0</v>
      </c>
      <c r="AH7" s="69">
        <v>13000</v>
      </c>
      <c r="AI7" s="69"/>
      <c r="AJ7" s="69"/>
      <c r="AK7" s="69">
        <v>11852</v>
      </c>
      <c r="AL7" s="69">
        <v>0</v>
      </c>
      <c r="AM7" s="69">
        <v>0</v>
      </c>
      <c r="AN7" s="71">
        <v>0</v>
      </c>
      <c r="AO7" s="394"/>
      <c r="AP7" s="395"/>
      <c r="AQ7" s="194" t="s">
        <v>394</v>
      </c>
      <c r="AR7" s="304" t="s">
        <v>109</v>
      </c>
      <c r="AS7" s="304"/>
      <c r="AT7" s="304"/>
      <c r="AU7" s="304"/>
      <c r="AV7" s="210"/>
      <c r="AW7" s="69">
        <v>0</v>
      </c>
      <c r="AX7" s="122">
        <v>0</v>
      </c>
      <c r="AY7" s="69"/>
      <c r="AZ7" s="69">
        <v>0</v>
      </c>
      <c r="BA7" s="69">
        <v>154078</v>
      </c>
      <c r="BB7" s="69"/>
      <c r="BC7" s="69">
        <v>0</v>
      </c>
      <c r="BD7" s="69">
        <f t="shared" si="0"/>
        <v>178930</v>
      </c>
      <c r="BE7" s="69">
        <f t="shared" si="1"/>
        <v>1178317</v>
      </c>
      <c r="BF7" s="69">
        <v>0</v>
      </c>
      <c r="BG7" s="69">
        <f t="shared" si="2"/>
        <v>0</v>
      </c>
      <c r="BH7" s="71">
        <f t="shared" si="6"/>
        <v>1178317</v>
      </c>
    </row>
    <row r="8" spans="1:88" ht="19.5" customHeight="1">
      <c r="A8" s="380"/>
      <c r="B8" s="381"/>
      <c r="C8" s="68" t="s">
        <v>395</v>
      </c>
      <c r="D8" s="319" t="s">
        <v>110</v>
      </c>
      <c r="E8" s="319"/>
      <c r="F8" s="319"/>
      <c r="G8" s="319"/>
      <c r="H8" s="210"/>
      <c r="I8" s="69">
        <v>0</v>
      </c>
      <c r="J8" s="69">
        <v>11849</v>
      </c>
      <c r="K8" s="69">
        <v>21759</v>
      </c>
      <c r="L8" s="69">
        <f t="shared" si="3"/>
        <v>33608</v>
      </c>
      <c r="M8" s="69">
        <v>0</v>
      </c>
      <c r="N8" s="69">
        <v>2400</v>
      </c>
      <c r="O8" s="69">
        <v>2975</v>
      </c>
      <c r="P8" s="69">
        <f t="shared" si="4"/>
        <v>5375</v>
      </c>
      <c r="Q8" s="69">
        <v>0</v>
      </c>
      <c r="R8" s="69">
        <v>0</v>
      </c>
      <c r="S8" s="69">
        <v>0</v>
      </c>
      <c r="T8" s="71">
        <f t="shared" si="5"/>
        <v>0</v>
      </c>
      <c r="U8" s="394"/>
      <c r="V8" s="395"/>
      <c r="W8" s="194" t="s">
        <v>395</v>
      </c>
      <c r="X8" s="304" t="s">
        <v>110</v>
      </c>
      <c r="Y8" s="304"/>
      <c r="Z8" s="304"/>
      <c r="AA8" s="304"/>
      <c r="AB8" s="210"/>
      <c r="AC8" s="69">
        <v>0</v>
      </c>
      <c r="AD8" s="122">
        <v>3190</v>
      </c>
      <c r="AE8" s="69">
        <v>0</v>
      </c>
      <c r="AF8" s="69">
        <f aca="true" t="shared" si="7" ref="AF8:AF40">SUM(AC8:AE8)</f>
        <v>3190</v>
      </c>
      <c r="AG8" s="69"/>
      <c r="AH8" s="69">
        <v>0</v>
      </c>
      <c r="AI8" s="69">
        <v>0</v>
      </c>
      <c r="AJ8" s="69"/>
      <c r="AK8" s="69">
        <v>0</v>
      </c>
      <c r="AL8" s="69">
        <v>0</v>
      </c>
      <c r="AM8" s="69"/>
      <c r="AN8" s="71">
        <v>0</v>
      </c>
      <c r="AO8" s="394"/>
      <c r="AP8" s="395"/>
      <c r="AQ8" s="194" t="s">
        <v>395</v>
      </c>
      <c r="AR8" s="304" t="s">
        <v>110</v>
      </c>
      <c r="AS8" s="304"/>
      <c r="AT8" s="304"/>
      <c r="AU8" s="304"/>
      <c r="AV8" s="210"/>
      <c r="AW8" s="69">
        <v>0</v>
      </c>
      <c r="AX8" s="122">
        <v>6000</v>
      </c>
      <c r="AY8" s="69">
        <v>0</v>
      </c>
      <c r="AZ8" s="69">
        <v>2320</v>
      </c>
      <c r="BA8" s="69">
        <v>0</v>
      </c>
      <c r="BB8" s="69">
        <v>0</v>
      </c>
      <c r="BC8" s="69">
        <v>0</v>
      </c>
      <c r="BD8" s="69">
        <f t="shared" si="0"/>
        <v>8320</v>
      </c>
      <c r="BE8" s="69">
        <f t="shared" si="1"/>
        <v>50493</v>
      </c>
      <c r="BF8" s="69">
        <v>0</v>
      </c>
      <c r="BG8" s="69">
        <f t="shared" si="2"/>
        <v>0</v>
      </c>
      <c r="BH8" s="71">
        <f t="shared" si="6"/>
        <v>50493</v>
      </c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1:88" ht="19.5" customHeight="1">
      <c r="A9" s="380"/>
      <c r="B9" s="381"/>
      <c r="C9" s="68" t="s">
        <v>396</v>
      </c>
      <c r="D9" s="319" t="s">
        <v>79</v>
      </c>
      <c r="E9" s="319"/>
      <c r="F9" s="319"/>
      <c r="G9" s="319"/>
      <c r="H9" s="210"/>
      <c r="I9" s="69">
        <v>0</v>
      </c>
      <c r="J9" s="69">
        <v>0</v>
      </c>
      <c r="K9" s="69"/>
      <c r="L9" s="69">
        <f t="shared" si="3"/>
        <v>0</v>
      </c>
      <c r="M9" s="69">
        <v>0</v>
      </c>
      <c r="N9" s="69">
        <v>0</v>
      </c>
      <c r="O9" s="69">
        <v>0</v>
      </c>
      <c r="P9" s="69">
        <f t="shared" si="4"/>
        <v>0</v>
      </c>
      <c r="Q9" s="69">
        <v>0</v>
      </c>
      <c r="R9" s="69">
        <v>0</v>
      </c>
      <c r="S9" s="69">
        <v>0</v>
      </c>
      <c r="T9" s="71">
        <f t="shared" si="5"/>
        <v>0</v>
      </c>
      <c r="U9" s="394"/>
      <c r="V9" s="395"/>
      <c r="W9" s="194" t="s">
        <v>396</v>
      </c>
      <c r="X9" s="304" t="s">
        <v>79</v>
      </c>
      <c r="Y9" s="304"/>
      <c r="Z9" s="304"/>
      <c r="AA9" s="304"/>
      <c r="AB9" s="210"/>
      <c r="AC9" s="69">
        <v>0</v>
      </c>
      <c r="AD9" s="122">
        <v>0</v>
      </c>
      <c r="AE9" s="69">
        <v>0</v>
      </c>
      <c r="AF9" s="69">
        <f t="shared" si="7"/>
        <v>0</v>
      </c>
      <c r="AG9" s="69">
        <v>0</v>
      </c>
      <c r="AH9" s="69">
        <v>0</v>
      </c>
      <c r="AI9" s="69">
        <v>0</v>
      </c>
      <c r="AJ9" s="69"/>
      <c r="AK9" s="69">
        <v>0</v>
      </c>
      <c r="AL9" s="69">
        <v>0</v>
      </c>
      <c r="AM9" s="69">
        <v>0</v>
      </c>
      <c r="AN9" s="71">
        <v>0</v>
      </c>
      <c r="AO9" s="394"/>
      <c r="AP9" s="395"/>
      <c r="AQ9" s="194" t="s">
        <v>396</v>
      </c>
      <c r="AR9" s="304" t="s">
        <v>79</v>
      </c>
      <c r="AS9" s="304"/>
      <c r="AT9" s="304"/>
      <c r="AU9" s="304"/>
      <c r="AV9" s="210"/>
      <c r="AW9" s="69">
        <v>0</v>
      </c>
      <c r="AX9" s="122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f t="shared" si="0"/>
        <v>0</v>
      </c>
      <c r="BE9" s="69">
        <f t="shared" si="1"/>
        <v>0</v>
      </c>
      <c r="BF9" s="69">
        <v>0</v>
      </c>
      <c r="BG9" s="69">
        <f t="shared" si="2"/>
        <v>0</v>
      </c>
      <c r="BH9" s="71">
        <f t="shared" si="6"/>
        <v>0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</row>
    <row r="10" spans="1:88" ht="19.5" customHeight="1">
      <c r="A10" s="380"/>
      <c r="B10" s="381"/>
      <c r="C10" s="68" t="s">
        <v>397</v>
      </c>
      <c r="D10" s="319" t="s">
        <v>9</v>
      </c>
      <c r="E10" s="319"/>
      <c r="F10" s="319"/>
      <c r="G10" s="319"/>
      <c r="H10" s="210"/>
      <c r="I10" s="69">
        <v>0</v>
      </c>
      <c r="J10" s="69"/>
      <c r="K10" s="69">
        <v>86000</v>
      </c>
      <c r="L10" s="69">
        <f t="shared" si="3"/>
        <v>86000</v>
      </c>
      <c r="M10" s="69">
        <v>0</v>
      </c>
      <c r="N10" s="69">
        <v>15250</v>
      </c>
      <c r="O10" s="69">
        <v>1457</v>
      </c>
      <c r="P10" s="69">
        <f t="shared" si="4"/>
        <v>16707</v>
      </c>
      <c r="Q10" s="69">
        <v>8500</v>
      </c>
      <c r="R10" s="69">
        <v>0</v>
      </c>
      <c r="S10" s="69">
        <v>0</v>
      </c>
      <c r="T10" s="71">
        <f t="shared" si="5"/>
        <v>8500</v>
      </c>
      <c r="U10" s="394"/>
      <c r="V10" s="395"/>
      <c r="W10" s="194" t="s">
        <v>397</v>
      </c>
      <c r="X10" s="304" t="s">
        <v>9</v>
      </c>
      <c r="Y10" s="304"/>
      <c r="Z10" s="304"/>
      <c r="AA10" s="304"/>
      <c r="AB10" s="210"/>
      <c r="AC10" s="69">
        <v>0</v>
      </c>
      <c r="AD10" s="122"/>
      <c r="AE10" s="69"/>
      <c r="AF10" s="69">
        <f t="shared" si="7"/>
        <v>0</v>
      </c>
      <c r="AG10" s="69"/>
      <c r="AH10" s="69">
        <v>0</v>
      </c>
      <c r="AI10" s="69">
        <v>0</v>
      </c>
      <c r="AJ10" s="69"/>
      <c r="AK10" s="69"/>
      <c r="AL10" s="69">
        <v>28278</v>
      </c>
      <c r="AM10" s="69">
        <v>2724</v>
      </c>
      <c r="AN10" s="71">
        <v>0</v>
      </c>
      <c r="AO10" s="394"/>
      <c r="AP10" s="395"/>
      <c r="AQ10" s="194" t="s">
        <v>397</v>
      </c>
      <c r="AR10" s="304" t="s">
        <v>9</v>
      </c>
      <c r="AS10" s="304"/>
      <c r="AT10" s="304"/>
      <c r="AU10" s="304"/>
      <c r="AV10" s="210"/>
      <c r="AW10" s="69">
        <v>0</v>
      </c>
      <c r="AX10" s="122">
        <v>3255</v>
      </c>
      <c r="AY10" s="69"/>
      <c r="AZ10" s="69">
        <v>0</v>
      </c>
      <c r="BA10" s="69">
        <v>0</v>
      </c>
      <c r="BB10" s="69"/>
      <c r="BC10" s="69">
        <v>0</v>
      </c>
      <c r="BD10" s="69">
        <f t="shared" si="0"/>
        <v>34257</v>
      </c>
      <c r="BE10" s="69">
        <f t="shared" si="1"/>
        <v>145464</v>
      </c>
      <c r="BF10" s="69">
        <v>0</v>
      </c>
      <c r="BG10" s="69">
        <f t="shared" si="2"/>
        <v>0</v>
      </c>
      <c r="BH10" s="71">
        <f t="shared" si="6"/>
        <v>145464</v>
      </c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</row>
    <row r="11" spans="1:60" ht="19.5" customHeight="1">
      <c r="A11" s="380"/>
      <c r="B11" s="381"/>
      <c r="C11" s="68" t="s">
        <v>398</v>
      </c>
      <c r="D11" s="319" t="s">
        <v>111</v>
      </c>
      <c r="E11" s="319"/>
      <c r="F11" s="319"/>
      <c r="G11" s="319"/>
      <c r="H11" s="210"/>
      <c r="I11" s="69"/>
      <c r="J11" s="69">
        <v>0</v>
      </c>
      <c r="K11" s="69">
        <v>5999</v>
      </c>
      <c r="L11" s="69">
        <f t="shared" si="3"/>
        <v>5999</v>
      </c>
      <c r="M11" s="69">
        <v>0</v>
      </c>
      <c r="N11" s="69">
        <v>0</v>
      </c>
      <c r="O11" s="69">
        <v>0</v>
      </c>
      <c r="P11" s="69">
        <f t="shared" si="4"/>
        <v>0</v>
      </c>
      <c r="Q11" s="69">
        <v>3085</v>
      </c>
      <c r="R11" s="69">
        <v>0</v>
      </c>
      <c r="S11" s="69">
        <v>0</v>
      </c>
      <c r="T11" s="71">
        <f t="shared" si="5"/>
        <v>3085</v>
      </c>
      <c r="U11" s="394"/>
      <c r="V11" s="395"/>
      <c r="W11" s="194" t="s">
        <v>399</v>
      </c>
      <c r="X11" s="304" t="s">
        <v>111</v>
      </c>
      <c r="Y11" s="304"/>
      <c r="Z11" s="304"/>
      <c r="AA11" s="304"/>
      <c r="AB11" s="210"/>
      <c r="AC11" s="69">
        <v>0</v>
      </c>
      <c r="AD11" s="122">
        <v>0</v>
      </c>
      <c r="AE11" s="69">
        <v>0</v>
      </c>
      <c r="AF11" s="69">
        <f t="shared" si="7"/>
        <v>0</v>
      </c>
      <c r="AG11" s="69">
        <v>0</v>
      </c>
      <c r="AH11" s="69">
        <v>0</v>
      </c>
      <c r="AI11" s="69">
        <v>0</v>
      </c>
      <c r="AJ11" s="69"/>
      <c r="AK11" s="69">
        <v>0</v>
      </c>
      <c r="AL11" s="69">
        <v>0</v>
      </c>
      <c r="AM11" s="69">
        <v>0</v>
      </c>
      <c r="AN11" s="71">
        <v>0</v>
      </c>
      <c r="AO11" s="394"/>
      <c r="AP11" s="395"/>
      <c r="AQ11" s="194" t="s">
        <v>399</v>
      </c>
      <c r="AR11" s="304" t="s">
        <v>111</v>
      </c>
      <c r="AS11" s="304"/>
      <c r="AT11" s="304"/>
      <c r="AU11" s="304"/>
      <c r="AV11" s="210"/>
      <c r="AW11" s="69">
        <v>0</v>
      </c>
      <c r="AX11" s="122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f t="shared" si="0"/>
        <v>0</v>
      </c>
      <c r="BE11" s="69">
        <f t="shared" si="1"/>
        <v>9084</v>
      </c>
      <c r="BF11" s="69">
        <v>0</v>
      </c>
      <c r="BG11" s="69">
        <f t="shared" si="2"/>
        <v>0</v>
      </c>
      <c r="BH11" s="71">
        <f t="shared" si="6"/>
        <v>9084</v>
      </c>
    </row>
    <row r="12" spans="1:60" ht="19.5" customHeight="1">
      <c r="A12" s="380"/>
      <c r="B12" s="381"/>
      <c r="C12" s="68" t="s">
        <v>400</v>
      </c>
      <c r="D12" s="319" t="s">
        <v>8</v>
      </c>
      <c r="E12" s="319"/>
      <c r="F12" s="319"/>
      <c r="G12" s="319"/>
      <c r="H12" s="210"/>
      <c r="I12" s="69">
        <v>94</v>
      </c>
      <c r="J12" s="69">
        <v>180227</v>
      </c>
      <c r="K12" s="69">
        <v>70007</v>
      </c>
      <c r="L12" s="69">
        <f t="shared" si="3"/>
        <v>250328</v>
      </c>
      <c r="M12" s="69"/>
      <c r="N12" s="69">
        <v>146900</v>
      </c>
      <c r="O12" s="69">
        <v>96739</v>
      </c>
      <c r="P12" s="69">
        <f t="shared" si="4"/>
        <v>243639</v>
      </c>
      <c r="Q12" s="69">
        <v>11000</v>
      </c>
      <c r="R12" s="69">
        <v>239591</v>
      </c>
      <c r="S12" s="69">
        <v>376428</v>
      </c>
      <c r="T12" s="71">
        <f t="shared" si="5"/>
        <v>627019</v>
      </c>
      <c r="U12" s="394"/>
      <c r="V12" s="395"/>
      <c r="W12" s="194" t="s">
        <v>400</v>
      </c>
      <c r="X12" s="304" t="s">
        <v>8</v>
      </c>
      <c r="Y12" s="304"/>
      <c r="Z12" s="304"/>
      <c r="AA12" s="304"/>
      <c r="AB12" s="210"/>
      <c r="AC12" s="69">
        <v>0</v>
      </c>
      <c r="AD12" s="122">
        <v>0</v>
      </c>
      <c r="AE12" s="69">
        <v>42561</v>
      </c>
      <c r="AF12" s="69">
        <f t="shared" si="7"/>
        <v>42561</v>
      </c>
      <c r="AG12" s="69">
        <v>35199</v>
      </c>
      <c r="AH12" s="69">
        <v>0</v>
      </c>
      <c r="AI12" s="69">
        <v>0</v>
      </c>
      <c r="AJ12" s="69">
        <v>43000</v>
      </c>
      <c r="AK12" s="69">
        <v>0</v>
      </c>
      <c r="AL12" s="69">
        <v>0</v>
      </c>
      <c r="AM12" s="69">
        <v>40000</v>
      </c>
      <c r="AN12" s="71">
        <v>0</v>
      </c>
      <c r="AO12" s="394"/>
      <c r="AP12" s="395"/>
      <c r="AQ12" s="194" t="s">
        <v>400</v>
      </c>
      <c r="AR12" s="304" t="s">
        <v>8</v>
      </c>
      <c r="AS12" s="304"/>
      <c r="AT12" s="304"/>
      <c r="AU12" s="304"/>
      <c r="AV12" s="210"/>
      <c r="AW12" s="69"/>
      <c r="AX12" s="122">
        <v>0</v>
      </c>
      <c r="AY12" s="69">
        <v>185200</v>
      </c>
      <c r="AZ12" s="69">
        <v>0</v>
      </c>
      <c r="BA12" s="69">
        <v>0</v>
      </c>
      <c r="BB12" s="69">
        <v>19700</v>
      </c>
      <c r="BC12" s="69"/>
      <c r="BD12" s="69">
        <f t="shared" si="0"/>
        <v>323099</v>
      </c>
      <c r="BE12" s="69">
        <f t="shared" si="1"/>
        <v>1486646</v>
      </c>
      <c r="BF12" s="69">
        <v>0</v>
      </c>
      <c r="BG12" s="69">
        <f t="shared" si="2"/>
        <v>0</v>
      </c>
      <c r="BH12" s="71">
        <f t="shared" si="6"/>
        <v>1486646</v>
      </c>
    </row>
    <row r="13" spans="1:60" ht="19.5" customHeight="1">
      <c r="A13" s="380"/>
      <c r="B13" s="381"/>
      <c r="C13" s="68" t="s">
        <v>401</v>
      </c>
      <c r="D13" s="319" t="s">
        <v>94</v>
      </c>
      <c r="E13" s="319"/>
      <c r="F13" s="319"/>
      <c r="G13" s="319"/>
      <c r="H13" s="210"/>
      <c r="I13" s="69">
        <v>314794</v>
      </c>
      <c r="J13" s="69">
        <v>52673</v>
      </c>
      <c r="K13" s="69">
        <v>251046</v>
      </c>
      <c r="L13" s="69">
        <f t="shared" si="3"/>
        <v>618513</v>
      </c>
      <c r="M13" s="69"/>
      <c r="N13" s="69">
        <v>0</v>
      </c>
      <c r="O13" s="69">
        <v>7046</v>
      </c>
      <c r="P13" s="69">
        <f t="shared" si="4"/>
        <v>7046</v>
      </c>
      <c r="Q13" s="69">
        <v>0</v>
      </c>
      <c r="R13" s="69">
        <v>1540</v>
      </c>
      <c r="S13" s="69"/>
      <c r="T13" s="71">
        <f t="shared" si="5"/>
        <v>1540</v>
      </c>
      <c r="U13" s="394"/>
      <c r="V13" s="395"/>
      <c r="W13" s="194" t="s">
        <v>401</v>
      </c>
      <c r="X13" s="304" t="s">
        <v>94</v>
      </c>
      <c r="Y13" s="304"/>
      <c r="Z13" s="304"/>
      <c r="AA13" s="304"/>
      <c r="AB13" s="210"/>
      <c r="AC13" s="69">
        <v>0</v>
      </c>
      <c r="AD13" s="122">
        <v>0</v>
      </c>
      <c r="AE13" s="69">
        <v>0</v>
      </c>
      <c r="AF13" s="69">
        <f t="shared" si="7"/>
        <v>0</v>
      </c>
      <c r="AG13" s="69"/>
      <c r="AH13" s="69">
        <v>0</v>
      </c>
      <c r="AI13" s="69">
        <v>0</v>
      </c>
      <c r="AJ13" s="69"/>
      <c r="AK13" s="69">
        <v>0</v>
      </c>
      <c r="AL13" s="69">
        <v>0</v>
      </c>
      <c r="AM13" s="69">
        <v>0</v>
      </c>
      <c r="AN13" s="71">
        <v>0</v>
      </c>
      <c r="AO13" s="394"/>
      <c r="AP13" s="395"/>
      <c r="AQ13" s="194" t="s">
        <v>401</v>
      </c>
      <c r="AR13" s="304" t="s">
        <v>94</v>
      </c>
      <c r="AS13" s="304"/>
      <c r="AT13" s="304"/>
      <c r="AU13" s="304"/>
      <c r="AV13" s="210"/>
      <c r="AW13" s="69"/>
      <c r="AX13" s="122">
        <v>0</v>
      </c>
      <c r="AY13" s="69">
        <v>0</v>
      </c>
      <c r="AZ13" s="69">
        <v>543</v>
      </c>
      <c r="BA13" s="69">
        <v>26384</v>
      </c>
      <c r="BB13" s="69">
        <v>0</v>
      </c>
      <c r="BC13" s="69"/>
      <c r="BD13" s="69">
        <f t="shared" si="0"/>
        <v>26927</v>
      </c>
      <c r="BE13" s="69">
        <f t="shared" si="1"/>
        <v>654026</v>
      </c>
      <c r="BF13" s="69">
        <v>0</v>
      </c>
      <c r="BG13" s="69">
        <f t="shared" si="2"/>
        <v>0</v>
      </c>
      <c r="BH13" s="71">
        <f t="shared" si="6"/>
        <v>654026</v>
      </c>
    </row>
    <row r="14" spans="1:60" ht="19.5" customHeight="1">
      <c r="A14" s="380"/>
      <c r="B14" s="381"/>
      <c r="C14" s="68" t="s">
        <v>402</v>
      </c>
      <c r="D14" s="319" t="s">
        <v>57</v>
      </c>
      <c r="E14" s="319"/>
      <c r="F14" s="319"/>
      <c r="G14" s="319"/>
      <c r="H14" s="210"/>
      <c r="I14" s="69">
        <v>268146</v>
      </c>
      <c r="J14" s="69">
        <v>0</v>
      </c>
      <c r="K14" s="69">
        <v>239579</v>
      </c>
      <c r="L14" s="69">
        <f t="shared" si="3"/>
        <v>507725</v>
      </c>
      <c r="M14" s="69">
        <v>0</v>
      </c>
      <c r="N14" s="69">
        <v>0</v>
      </c>
      <c r="O14" s="69">
        <v>0</v>
      </c>
      <c r="P14" s="69">
        <f t="shared" si="4"/>
        <v>0</v>
      </c>
      <c r="Q14" s="69">
        <v>0</v>
      </c>
      <c r="R14" s="69">
        <v>0</v>
      </c>
      <c r="S14" s="69">
        <v>0</v>
      </c>
      <c r="T14" s="71">
        <f t="shared" si="5"/>
        <v>0</v>
      </c>
      <c r="U14" s="394"/>
      <c r="V14" s="395"/>
      <c r="W14" s="194" t="s">
        <v>403</v>
      </c>
      <c r="X14" s="304" t="s">
        <v>57</v>
      </c>
      <c r="Y14" s="304"/>
      <c r="Z14" s="304"/>
      <c r="AA14" s="304"/>
      <c r="AB14" s="210"/>
      <c r="AC14" s="69">
        <v>0</v>
      </c>
      <c r="AD14" s="122">
        <v>3022</v>
      </c>
      <c r="AE14" s="69">
        <v>0</v>
      </c>
      <c r="AF14" s="69">
        <f t="shared" si="7"/>
        <v>3022</v>
      </c>
      <c r="AG14" s="69">
        <v>0</v>
      </c>
      <c r="AH14" s="69">
        <v>7443</v>
      </c>
      <c r="AI14" s="69">
        <v>0</v>
      </c>
      <c r="AJ14" s="69"/>
      <c r="AK14" s="69">
        <v>623</v>
      </c>
      <c r="AL14" s="69">
        <v>0</v>
      </c>
      <c r="AM14" s="69">
        <v>1500</v>
      </c>
      <c r="AN14" s="71">
        <v>0</v>
      </c>
      <c r="AO14" s="394"/>
      <c r="AP14" s="395"/>
      <c r="AQ14" s="194" t="s">
        <v>403</v>
      </c>
      <c r="AR14" s="304" t="s">
        <v>57</v>
      </c>
      <c r="AS14" s="304"/>
      <c r="AT14" s="304"/>
      <c r="AU14" s="304"/>
      <c r="AV14" s="210"/>
      <c r="AW14" s="69">
        <v>0</v>
      </c>
      <c r="AX14" s="122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f t="shared" si="0"/>
        <v>9566</v>
      </c>
      <c r="BE14" s="69">
        <f t="shared" si="1"/>
        <v>520313</v>
      </c>
      <c r="BF14" s="69"/>
      <c r="BG14" s="69">
        <f t="shared" si="2"/>
        <v>0</v>
      </c>
      <c r="BH14" s="71">
        <f t="shared" si="6"/>
        <v>520313</v>
      </c>
    </row>
    <row r="15" spans="1:60" ht="19.5" customHeight="1">
      <c r="A15" s="380"/>
      <c r="B15" s="381"/>
      <c r="C15" s="68" t="s">
        <v>404</v>
      </c>
      <c r="D15" s="319" t="s">
        <v>113</v>
      </c>
      <c r="E15" s="319"/>
      <c r="F15" s="319"/>
      <c r="G15" s="196" t="s">
        <v>405</v>
      </c>
      <c r="H15" s="210"/>
      <c r="I15" s="69">
        <v>1283034</v>
      </c>
      <c r="J15" s="69">
        <v>1625903</v>
      </c>
      <c r="K15" s="69">
        <v>1652361</v>
      </c>
      <c r="L15" s="69">
        <f t="shared" si="3"/>
        <v>4561298</v>
      </c>
      <c r="M15" s="69">
        <v>243100</v>
      </c>
      <c r="N15" s="69">
        <v>747877</v>
      </c>
      <c r="O15" s="69">
        <v>999192</v>
      </c>
      <c r="P15" s="69">
        <f t="shared" si="4"/>
        <v>1990169</v>
      </c>
      <c r="Q15" s="69">
        <v>22585</v>
      </c>
      <c r="R15" s="69">
        <v>345631</v>
      </c>
      <c r="S15" s="69">
        <v>1173202</v>
      </c>
      <c r="T15" s="71">
        <f t="shared" si="5"/>
        <v>1541418</v>
      </c>
      <c r="U15" s="394"/>
      <c r="V15" s="395"/>
      <c r="W15" s="194" t="s">
        <v>406</v>
      </c>
      <c r="X15" s="304" t="s">
        <v>113</v>
      </c>
      <c r="Y15" s="304"/>
      <c r="Z15" s="304"/>
      <c r="AA15" s="196" t="s">
        <v>405</v>
      </c>
      <c r="AB15" s="210"/>
      <c r="AC15" s="69">
        <v>24541</v>
      </c>
      <c r="AD15" s="122">
        <v>12760</v>
      </c>
      <c r="AE15" s="69">
        <v>71258</v>
      </c>
      <c r="AF15" s="69">
        <f t="shared" si="7"/>
        <v>108559</v>
      </c>
      <c r="AG15" s="69">
        <v>127699</v>
      </c>
      <c r="AH15" s="69">
        <v>20443</v>
      </c>
      <c r="AI15" s="69"/>
      <c r="AJ15" s="69">
        <v>107500</v>
      </c>
      <c r="AK15" s="69">
        <v>12475</v>
      </c>
      <c r="AL15" s="69">
        <v>28278</v>
      </c>
      <c r="AM15" s="69">
        <v>194224</v>
      </c>
      <c r="AN15" s="71">
        <v>0</v>
      </c>
      <c r="AO15" s="394"/>
      <c r="AP15" s="395"/>
      <c r="AQ15" s="194" t="s">
        <v>406</v>
      </c>
      <c r="AR15" s="304" t="s">
        <v>113</v>
      </c>
      <c r="AS15" s="304"/>
      <c r="AT15" s="304"/>
      <c r="AU15" s="196" t="s">
        <v>405</v>
      </c>
      <c r="AV15" s="210"/>
      <c r="AW15" s="69">
        <v>30500</v>
      </c>
      <c r="AX15" s="122">
        <v>9255</v>
      </c>
      <c r="AY15" s="69">
        <v>185200</v>
      </c>
      <c r="AZ15" s="69">
        <v>2863</v>
      </c>
      <c r="BA15" s="69">
        <v>180462</v>
      </c>
      <c r="BB15" s="69">
        <v>65700</v>
      </c>
      <c r="BC15" s="69">
        <v>25800</v>
      </c>
      <c r="BD15" s="69">
        <f t="shared" si="0"/>
        <v>990399</v>
      </c>
      <c r="BE15" s="69">
        <f t="shared" si="1"/>
        <v>9191843</v>
      </c>
      <c r="BF15" s="69">
        <v>446000</v>
      </c>
      <c r="BG15" s="69">
        <f t="shared" si="2"/>
        <v>446000</v>
      </c>
      <c r="BH15" s="71">
        <f t="shared" si="6"/>
        <v>9637843</v>
      </c>
    </row>
    <row r="16" spans="1:60" ht="19.5" customHeight="1">
      <c r="A16" s="380"/>
      <c r="B16" s="381"/>
      <c r="C16" s="68" t="s">
        <v>407</v>
      </c>
      <c r="D16" s="319" t="s">
        <v>112</v>
      </c>
      <c r="E16" s="319"/>
      <c r="F16" s="319"/>
      <c r="G16" s="196" t="s">
        <v>408</v>
      </c>
      <c r="H16" s="210"/>
      <c r="I16" s="69">
        <v>0</v>
      </c>
      <c r="J16" s="69">
        <v>46</v>
      </c>
      <c r="K16" s="69">
        <v>0</v>
      </c>
      <c r="L16" s="69">
        <f t="shared" si="3"/>
        <v>46</v>
      </c>
      <c r="M16" s="69">
        <v>0</v>
      </c>
      <c r="N16" s="69">
        <v>0</v>
      </c>
      <c r="O16" s="69">
        <v>0</v>
      </c>
      <c r="P16" s="69">
        <f t="shared" si="4"/>
        <v>0</v>
      </c>
      <c r="Q16" s="69">
        <v>0</v>
      </c>
      <c r="R16" s="69">
        <v>0</v>
      </c>
      <c r="S16" s="69"/>
      <c r="T16" s="71">
        <f t="shared" si="5"/>
        <v>0</v>
      </c>
      <c r="U16" s="394"/>
      <c r="V16" s="395"/>
      <c r="W16" s="194" t="s">
        <v>409</v>
      </c>
      <c r="X16" s="304" t="s">
        <v>112</v>
      </c>
      <c r="Y16" s="304"/>
      <c r="Z16" s="304"/>
      <c r="AA16" s="196" t="s">
        <v>408</v>
      </c>
      <c r="AB16" s="210"/>
      <c r="AC16" s="69">
        <v>0</v>
      </c>
      <c r="AD16" s="122">
        <v>0</v>
      </c>
      <c r="AE16" s="69">
        <v>0</v>
      </c>
      <c r="AF16" s="69">
        <f t="shared" si="7"/>
        <v>0</v>
      </c>
      <c r="AG16" s="69">
        <v>0</v>
      </c>
      <c r="AH16" s="69">
        <v>0</v>
      </c>
      <c r="AI16" s="69">
        <v>0</v>
      </c>
      <c r="AJ16" s="69"/>
      <c r="AK16" s="69">
        <v>0</v>
      </c>
      <c r="AL16" s="69">
        <v>0</v>
      </c>
      <c r="AM16" s="69">
        <v>0</v>
      </c>
      <c r="AN16" s="71">
        <v>0</v>
      </c>
      <c r="AO16" s="394"/>
      <c r="AP16" s="395"/>
      <c r="AQ16" s="194" t="s">
        <v>409</v>
      </c>
      <c r="AR16" s="304" t="s">
        <v>112</v>
      </c>
      <c r="AS16" s="304"/>
      <c r="AT16" s="304"/>
      <c r="AU16" s="196" t="s">
        <v>408</v>
      </c>
      <c r="AV16" s="210"/>
      <c r="AW16" s="69">
        <v>0</v>
      </c>
      <c r="AX16" s="122">
        <v>0</v>
      </c>
      <c r="AY16" s="69">
        <v>0</v>
      </c>
      <c r="AZ16" s="69">
        <v>0</v>
      </c>
      <c r="BA16" s="69">
        <v>0</v>
      </c>
      <c r="BB16" s="69">
        <v>0</v>
      </c>
      <c r="BC16" s="69"/>
      <c r="BD16" s="69">
        <f t="shared" si="0"/>
        <v>0</v>
      </c>
      <c r="BE16" s="69">
        <f t="shared" si="1"/>
        <v>46</v>
      </c>
      <c r="BF16" s="69"/>
      <c r="BG16" s="69">
        <f t="shared" si="2"/>
        <v>0</v>
      </c>
      <c r="BH16" s="71">
        <f t="shared" si="6"/>
        <v>46</v>
      </c>
    </row>
    <row r="17" spans="1:60" ht="19.5" customHeight="1">
      <c r="A17" s="380"/>
      <c r="B17" s="381"/>
      <c r="C17" s="68" t="s">
        <v>410</v>
      </c>
      <c r="D17" s="374" t="s">
        <v>114</v>
      </c>
      <c r="E17" s="374"/>
      <c r="F17" s="374"/>
      <c r="G17" s="196" t="s">
        <v>411</v>
      </c>
      <c r="H17" s="210"/>
      <c r="I17" s="69">
        <v>0</v>
      </c>
      <c r="J17" s="69">
        <v>0</v>
      </c>
      <c r="K17" s="69"/>
      <c r="L17" s="69">
        <f t="shared" si="3"/>
        <v>0</v>
      </c>
      <c r="M17" s="69">
        <v>0</v>
      </c>
      <c r="N17" s="69">
        <v>0</v>
      </c>
      <c r="O17" s="69">
        <v>0</v>
      </c>
      <c r="P17" s="69">
        <f t="shared" si="4"/>
        <v>0</v>
      </c>
      <c r="Q17" s="69">
        <v>0</v>
      </c>
      <c r="R17" s="69">
        <v>0</v>
      </c>
      <c r="S17" s="69">
        <v>0</v>
      </c>
      <c r="T17" s="71">
        <f t="shared" si="5"/>
        <v>0</v>
      </c>
      <c r="U17" s="394"/>
      <c r="V17" s="395"/>
      <c r="W17" s="194" t="s">
        <v>412</v>
      </c>
      <c r="X17" s="363" t="s">
        <v>114</v>
      </c>
      <c r="Y17" s="363"/>
      <c r="Z17" s="363"/>
      <c r="AA17" s="196" t="s">
        <v>411</v>
      </c>
      <c r="AB17" s="210"/>
      <c r="AC17" s="69">
        <v>0</v>
      </c>
      <c r="AD17" s="122">
        <v>0</v>
      </c>
      <c r="AE17" s="69">
        <v>0</v>
      </c>
      <c r="AF17" s="69">
        <f t="shared" si="7"/>
        <v>0</v>
      </c>
      <c r="AG17" s="69">
        <v>0</v>
      </c>
      <c r="AH17" s="69">
        <v>0</v>
      </c>
      <c r="AI17" s="69">
        <v>0</v>
      </c>
      <c r="AJ17" s="69"/>
      <c r="AK17" s="69">
        <v>0</v>
      </c>
      <c r="AL17" s="69">
        <v>0</v>
      </c>
      <c r="AM17" s="69">
        <v>0</v>
      </c>
      <c r="AN17" s="71">
        <v>0</v>
      </c>
      <c r="AO17" s="394"/>
      <c r="AP17" s="395"/>
      <c r="AQ17" s="194" t="s">
        <v>412</v>
      </c>
      <c r="AR17" s="363" t="s">
        <v>114</v>
      </c>
      <c r="AS17" s="363"/>
      <c r="AT17" s="363"/>
      <c r="AU17" s="196" t="s">
        <v>411</v>
      </c>
      <c r="AV17" s="210"/>
      <c r="AW17" s="69">
        <v>0</v>
      </c>
      <c r="AX17" s="122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f t="shared" si="0"/>
        <v>0</v>
      </c>
      <c r="BE17" s="69">
        <f t="shared" si="1"/>
        <v>0</v>
      </c>
      <c r="BF17" s="69">
        <v>54000</v>
      </c>
      <c r="BG17" s="69">
        <f t="shared" si="2"/>
        <v>54000</v>
      </c>
      <c r="BH17" s="71">
        <f t="shared" si="6"/>
        <v>54000</v>
      </c>
    </row>
    <row r="18" spans="1:60" ht="19.5" customHeight="1">
      <c r="A18" s="382"/>
      <c r="B18" s="383"/>
      <c r="C18" s="74" t="s">
        <v>413</v>
      </c>
      <c r="D18" s="320" t="s">
        <v>115</v>
      </c>
      <c r="E18" s="320"/>
      <c r="F18" s="320"/>
      <c r="G18" s="200" t="s">
        <v>414</v>
      </c>
      <c r="H18" s="214"/>
      <c r="I18" s="75">
        <v>1283034</v>
      </c>
      <c r="J18" s="75">
        <v>1625857</v>
      </c>
      <c r="K18" s="75">
        <v>1652361</v>
      </c>
      <c r="L18" s="75">
        <f t="shared" si="3"/>
        <v>4561252</v>
      </c>
      <c r="M18" s="75">
        <v>243100</v>
      </c>
      <c r="N18" s="75">
        <v>747877</v>
      </c>
      <c r="O18" s="75">
        <v>999192</v>
      </c>
      <c r="P18" s="75">
        <f t="shared" si="4"/>
        <v>1990169</v>
      </c>
      <c r="Q18" s="75">
        <v>22585</v>
      </c>
      <c r="R18" s="75">
        <v>345631</v>
      </c>
      <c r="S18" s="75">
        <v>1173202</v>
      </c>
      <c r="T18" s="77">
        <f t="shared" si="5"/>
        <v>1541418</v>
      </c>
      <c r="U18" s="396"/>
      <c r="V18" s="397"/>
      <c r="W18" s="198" t="s">
        <v>415</v>
      </c>
      <c r="X18" s="324" t="s">
        <v>115</v>
      </c>
      <c r="Y18" s="324"/>
      <c r="Z18" s="324"/>
      <c r="AA18" s="200" t="s">
        <v>414</v>
      </c>
      <c r="AB18" s="214"/>
      <c r="AC18" s="75">
        <v>24541</v>
      </c>
      <c r="AD18" s="123">
        <v>12760</v>
      </c>
      <c r="AE18" s="75">
        <v>71258</v>
      </c>
      <c r="AF18" s="69">
        <f t="shared" si="7"/>
        <v>108559</v>
      </c>
      <c r="AG18" s="75">
        <v>127699</v>
      </c>
      <c r="AH18" s="75">
        <v>20443</v>
      </c>
      <c r="AI18" s="75"/>
      <c r="AJ18" s="75">
        <v>107500</v>
      </c>
      <c r="AK18" s="75">
        <v>12475</v>
      </c>
      <c r="AL18" s="75">
        <v>28278</v>
      </c>
      <c r="AM18" s="75">
        <v>194224</v>
      </c>
      <c r="AN18" s="77">
        <v>0</v>
      </c>
      <c r="AO18" s="396"/>
      <c r="AP18" s="397"/>
      <c r="AQ18" s="198" t="s">
        <v>415</v>
      </c>
      <c r="AR18" s="324" t="s">
        <v>115</v>
      </c>
      <c r="AS18" s="324"/>
      <c r="AT18" s="324"/>
      <c r="AU18" s="200" t="s">
        <v>414</v>
      </c>
      <c r="AV18" s="214"/>
      <c r="AW18" s="75">
        <v>30500</v>
      </c>
      <c r="AX18" s="123">
        <v>9255</v>
      </c>
      <c r="AY18" s="75">
        <v>185200</v>
      </c>
      <c r="AZ18" s="75">
        <v>2863</v>
      </c>
      <c r="BA18" s="75">
        <v>180462</v>
      </c>
      <c r="BB18" s="75">
        <v>65700</v>
      </c>
      <c r="BC18" s="75">
        <v>25800</v>
      </c>
      <c r="BD18" s="75">
        <f t="shared" si="0"/>
        <v>990399</v>
      </c>
      <c r="BE18" s="75">
        <f t="shared" si="1"/>
        <v>9191797</v>
      </c>
      <c r="BF18" s="75">
        <v>392000</v>
      </c>
      <c r="BG18" s="75">
        <f t="shared" si="2"/>
        <v>392000</v>
      </c>
      <c r="BH18" s="77">
        <f t="shared" si="6"/>
        <v>9583797</v>
      </c>
    </row>
    <row r="19" spans="1:60" ht="19.5" customHeight="1">
      <c r="A19" s="378" t="s">
        <v>122</v>
      </c>
      <c r="B19" s="379"/>
      <c r="C19" s="124" t="s">
        <v>389</v>
      </c>
      <c r="D19" s="308" t="s">
        <v>116</v>
      </c>
      <c r="E19" s="308"/>
      <c r="F19" s="308"/>
      <c r="G19" s="308"/>
      <c r="H19" s="209"/>
      <c r="I19" s="63">
        <v>1812544</v>
      </c>
      <c r="J19" s="63">
        <v>1691196</v>
      </c>
      <c r="K19" s="63">
        <v>2316831</v>
      </c>
      <c r="L19" s="63">
        <f t="shared" si="3"/>
        <v>5820571</v>
      </c>
      <c r="M19" s="63">
        <v>473471</v>
      </c>
      <c r="N19" s="63">
        <v>943515</v>
      </c>
      <c r="O19" s="63">
        <v>989396</v>
      </c>
      <c r="P19" s="63">
        <f t="shared" si="4"/>
        <v>2406382</v>
      </c>
      <c r="Q19" s="63">
        <v>54106</v>
      </c>
      <c r="R19" s="63">
        <v>497337</v>
      </c>
      <c r="S19" s="63">
        <v>1348909</v>
      </c>
      <c r="T19" s="65">
        <f t="shared" si="5"/>
        <v>1900352</v>
      </c>
      <c r="U19" s="392" t="s">
        <v>122</v>
      </c>
      <c r="V19" s="393"/>
      <c r="W19" s="224" t="s">
        <v>389</v>
      </c>
      <c r="X19" s="289" t="s">
        <v>116</v>
      </c>
      <c r="Y19" s="289"/>
      <c r="Z19" s="289"/>
      <c r="AA19" s="289"/>
      <c r="AB19" s="209"/>
      <c r="AC19" s="63">
        <v>20904</v>
      </c>
      <c r="AD19" s="121">
        <v>3190</v>
      </c>
      <c r="AE19" s="63">
        <v>169381</v>
      </c>
      <c r="AF19" s="63">
        <f t="shared" si="7"/>
        <v>193475</v>
      </c>
      <c r="AG19" s="63">
        <v>133642</v>
      </c>
      <c r="AH19" s="63">
        <v>31949</v>
      </c>
      <c r="AI19" s="63">
        <v>1713</v>
      </c>
      <c r="AJ19" s="63">
        <v>110192</v>
      </c>
      <c r="AK19" s="63">
        <v>1030</v>
      </c>
      <c r="AL19" s="63">
        <v>7890</v>
      </c>
      <c r="AM19" s="63">
        <v>382955</v>
      </c>
      <c r="AN19" s="65">
        <v>48465</v>
      </c>
      <c r="AO19" s="392" t="s">
        <v>122</v>
      </c>
      <c r="AP19" s="393"/>
      <c r="AQ19" s="224" t="s">
        <v>389</v>
      </c>
      <c r="AR19" s="289" t="s">
        <v>116</v>
      </c>
      <c r="AS19" s="289"/>
      <c r="AT19" s="289"/>
      <c r="AU19" s="289"/>
      <c r="AV19" s="209"/>
      <c r="AW19" s="63">
        <v>55803</v>
      </c>
      <c r="AX19" s="121">
        <v>55623</v>
      </c>
      <c r="AY19" s="63">
        <v>258291</v>
      </c>
      <c r="AZ19" s="63">
        <v>18523</v>
      </c>
      <c r="BA19" s="63">
        <v>50647</v>
      </c>
      <c r="BB19" s="63">
        <v>68828</v>
      </c>
      <c r="BC19" s="63">
        <v>20969</v>
      </c>
      <c r="BD19" s="63">
        <f t="shared" si="0"/>
        <v>1246520</v>
      </c>
      <c r="BE19" s="63">
        <f t="shared" si="1"/>
        <v>11567300</v>
      </c>
      <c r="BF19" s="63">
        <v>563178</v>
      </c>
      <c r="BG19" s="63">
        <f t="shared" si="2"/>
        <v>563178</v>
      </c>
      <c r="BH19" s="65">
        <f t="shared" si="6"/>
        <v>12130478</v>
      </c>
    </row>
    <row r="20" spans="1:60" ht="19.5" customHeight="1">
      <c r="A20" s="380"/>
      <c r="B20" s="381"/>
      <c r="C20" s="125"/>
      <c r="D20" s="384" t="s">
        <v>416</v>
      </c>
      <c r="E20" s="384"/>
      <c r="F20" s="304" t="s">
        <v>48</v>
      </c>
      <c r="G20" s="304"/>
      <c r="H20" s="210"/>
      <c r="I20" s="69">
        <v>67250</v>
      </c>
      <c r="J20" s="69">
        <v>55946</v>
      </c>
      <c r="K20" s="69">
        <v>93762</v>
      </c>
      <c r="L20" s="69">
        <f t="shared" si="3"/>
        <v>216958</v>
      </c>
      <c r="M20" s="69">
        <v>0</v>
      </c>
      <c r="N20" s="69">
        <v>0</v>
      </c>
      <c r="O20" s="69">
        <v>9867</v>
      </c>
      <c r="P20" s="69">
        <f t="shared" si="4"/>
        <v>9867</v>
      </c>
      <c r="Q20" s="69">
        <v>0</v>
      </c>
      <c r="R20" s="69">
        <v>14911</v>
      </c>
      <c r="S20" s="69">
        <v>43560</v>
      </c>
      <c r="T20" s="71">
        <f t="shared" si="5"/>
        <v>58471</v>
      </c>
      <c r="U20" s="394"/>
      <c r="V20" s="395"/>
      <c r="W20" s="225"/>
      <c r="X20" s="400" t="s">
        <v>416</v>
      </c>
      <c r="Y20" s="400"/>
      <c r="Z20" s="304" t="s">
        <v>48</v>
      </c>
      <c r="AA20" s="304"/>
      <c r="AB20" s="210"/>
      <c r="AC20" s="69">
        <v>0</v>
      </c>
      <c r="AD20" s="122">
        <v>0</v>
      </c>
      <c r="AE20" s="69">
        <v>0</v>
      </c>
      <c r="AF20" s="69">
        <f t="shared" si="7"/>
        <v>0</v>
      </c>
      <c r="AG20" s="69">
        <v>0</v>
      </c>
      <c r="AH20" s="69">
        <v>0</v>
      </c>
      <c r="AI20" s="69">
        <v>0</v>
      </c>
      <c r="AJ20" s="69"/>
      <c r="AK20" s="69">
        <v>0</v>
      </c>
      <c r="AL20" s="69">
        <v>0</v>
      </c>
      <c r="AM20" s="69">
        <v>0</v>
      </c>
      <c r="AN20" s="71">
        <v>0</v>
      </c>
      <c r="AO20" s="394"/>
      <c r="AP20" s="395"/>
      <c r="AQ20" s="225"/>
      <c r="AR20" s="400" t="s">
        <v>416</v>
      </c>
      <c r="AS20" s="400"/>
      <c r="AT20" s="304" t="s">
        <v>48</v>
      </c>
      <c r="AU20" s="304"/>
      <c r="AV20" s="210"/>
      <c r="AW20" s="69"/>
      <c r="AX20" s="122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f t="shared" si="0"/>
        <v>0</v>
      </c>
      <c r="BE20" s="69">
        <f t="shared" si="1"/>
        <v>285296</v>
      </c>
      <c r="BF20" s="69">
        <v>14952</v>
      </c>
      <c r="BG20" s="69">
        <f t="shared" si="2"/>
        <v>14952</v>
      </c>
      <c r="BH20" s="71">
        <f t="shared" si="6"/>
        <v>300248</v>
      </c>
    </row>
    <row r="21" spans="1:60" ht="19.5" customHeight="1">
      <c r="A21" s="380"/>
      <c r="B21" s="381"/>
      <c r="C21" s="125"/>
      <c r="D21" s="384" t="s">
        <v>620</v>
      </c>
      <c r="E21" s="384"/>
      <c r="F21" s="304" t="s">
        <v>117</v>
      </c>
      <c r="G21" s="304"/>
      <c r="H21" s="210"/>
      <c r="I21" s="69">
        <v>0</v>
      </c>
      <c r="J21" s="69">
        <v>0</v>
      </c>
      <c r="K21" s="69"/>
      <c r="L21" s="69">
        <f t="shared" si="3"/>
        <v>0</v>
      </c>
      <c r="M21" s="69">
        <v>0</v>
      </c>
      <c r="N21" s="69">
        <v>0</v>
      </c>
      <c r="O21" s="69">
        <v>0</v>
      </c>
      <c r="P21" s="69">
        <f t="shared" si="4"/>
        <v>0</v>
      </c>
      <c r="Q21" s="69">
        <v>0</v>
      </c>
      <c r="R21" s="69">
        <v>0</v>
      </c>
      <c r="S21" s="69"/>
      <c r="T21" s="71">
        <f t="shared" si="5"/>
        <v>0</v>
      </c>
      <c r="U21" s="394"/>
      <c r="V21" s="395"/>
      <c r="W21" s="225"/>
      <c r="X21" s="400" t="s">
        <v>620</v>
      </c>
      <c r="Y21" s="400"/>
      <c r="Z21" s="304" t="s">
        <v>117</v>
      </c>
      <c r="AA21" s="304"/>
      <c r="AB21" s="210"/>
      <c r="AC21" s="69">
        <v>0</v>
      </c>
      <c r="AD21" s="122">
        <v>0</v>
      </c>
      <c r="AE21" s="69">
        <v>0</v>
      </c>
      <c r="AF21" s="69">
        <f t="shared" si="7"/>
        <v>0</v>
      </c>
      <c r="AG21" s="69">
        <v>0</v>
      </c>
      <c r="AH21" s="69">
        <v>0</v>
      </c>
      <c r="AI21" s="69">
        <v>0</v>
      </c>
      <c r="AJ21" s="69"/>
      <c r="AK21" s="69">
        <v>0</v>
      </c>
      <c r="AL21" s="69">
        <v>0</v>
      </c>
      <c r="AM21" s="69">
        <v>0</v>
      </c>
      <c r="AN21" s="71">
        <v>0</v>
      </c>
      <c r="AO21" s="394"/>
      <c r="AP21" s="395"/>
      <c r="AQ21" s="225"/>
      <c r="AR21" s="400" t="s">
        <v>620</v>
      </c>
      <c r="AS21" s="400"/>
      <c r="AT21" s="304" t="s">
        <v>117</v>
      </c>
      <c r="AU21" s="304"/>
      <c r="AV21" s="210"/>
      <c r="AW21" s="69">
        <v>0</v>
      </c>
      <c r="AX21" s="122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f t="shared" si="0"/>
        <v>0</v>
      </c>
      <c r="BE21" s="69">
        <f t="shared" si="1"/>
        <v>0</v>
      </c>
      <c r="BF21" s="69">
        <v>0</v>
      </c>
      <c r="BG21" s="69">
        <f t="shared" si="2"/>
        <v>0</v>
      </c>
      <c r="BH21" s="71">
        <f t="shared" si="6"/>
        <v>0</v>
      </c>
    </row>
    <row r="22" spans="1:60" ht="19.5" customHeight="1">
      <c r="A22" s="380"/>
      <c r="B22" s="381"/>
      <c r="C22" s="125" t="s">
        <v>394</v>
      </c>
      <c r="D22" s="319" t="s">
        <v>118</v>
      </c>
      <c r="E22" s="319"/>
      <c r="F22" s="319"/>
      <c r="G22" s="319"/>
      <c r="H22" s="210"/>
      <c r="I22" s="69">
        <v>784389</v>
      </c>
      <c r="J22" s="69">
        <v>1268449</v>
      </c>
      <c r="K22" s="69">
        <v>1895074</v>
      </c>
      <c r="L22" s="69">
        <f t="shared" si="3"/>
        <v>3947912</v>
      </c>
      <c r="M22" s="69">
        <v>413052</v>
      </c>
      <c r="N22" s="69">
        <v>550236</v>
      </c>
      <c r="O22" s="69">
        <v>631761</v>
      </c>
      <c r="P22" s="69">
        <f t="shared" si="4"/>
        <v>1595049</v>
      </c>
      <c r="Q22" s="69">
        <v>191220</v>
      </c>
      <c r="R22" s="69">
        <v>70220</v>
      </c>
      <c r="S22" s="69">
        <v>178409</v>
      </c>
      <c r="T22" s="71">
        <f t="shared" si="5"/>
        <v>439849</v>
      </c>
      <c r="U22" s="394"/>
      <c r="V22" s="395"/>
      <c r="W22" s="225" t="s">
        <v>417</v>
      </c>
      <c r="X22" s="304" t="s">
        <v>118</v>
      </c>
      <c r="Y22" s="304"/>
      <c r="Z22" s="304"/>
      <c r="AA22" s="304"/>
      <c r="AB22" s="210"/>
      <c r="AC22" s="69">
        <v>177101</v>
      </c>
      <c r="AD22" s="122">
        <v>95149</v>
      </c>
      <c r="AE22" s="69">
        <v>38966</v>
      </c>
      <c r="AF22" s="69">
        <f t="shared" si="7"/>
        <v>311216</v>
      </c>
      <c r="AG22" s="69">
        <v>142632</v>
      </c>
      <c r="AH22" s="69">
        <v>78491</v>
      </c>
      <c r="AI22" s="69">
        <v>64722</v>
      </c>
      <c r="AJ22" s="69">
        <v>175765</v>
      </c>
      <c r="AK22" s="69">
        <v>77799</v>
      </c>
      <c r="AL22" s="69">
        <v>122221</v>
      </c>
      <c r="AM22" s="69">
        <v>51285</v>
      </c>
      <c r="AN22" s="71">
        <v>147438</v>
      </c>
      <c r="AO22" s="394"/>
      <c r="AP22" s="395"/>
      <c r="AQ22" s="225" t="s">
        <v>417</v>
      </c>
      <c r="AR22" s="304" t="s">
        <v>118</v>
      </c>
      <c r="AS22" s="304"/>
      <c r="AT22" s="304"/>
      <c r="AU22" s="304"/>
      <c r="AV22" s="210"/>
      <c r="AW22" s="69">
        <v>106271</v>
      </c>
      <c r="AX22" s="122">
        <v>57415</v>
      </c>
      <c r="AY22" s="69">
        <v>70590</v>
      </c>
      <c r="AZ22" s="69">
        <v>48374</v>
      </c>
      <c r="BA22" s="69">
        <v>278771</v>
      </c>
      <c r="BB22" s="69">
        <v>57510</v>
      </c>
      <c r="BC22" s="69">
        <v>284964</v>
      </c>
      <c r="BD22" s="69">
        <f t="shared" si="0"/>
        <v>1764248</v>
      </c>
      <c r="BE22" s="69">
        <f t="shared" si="1"/>
        <v>8058274</v>
      </c>
      <c r="BF22" s="69">
        <v>940706</v>
      </c>
      <c r="BG22" s="69">
        <f t="shared" si="2"/>
        <v>940706</v>
      </c>
      <c r="BH22" s="71">
        <f t="shared" si="6"/>
        <v>8998980</v>
      </c>
    </row>
    <row r="23" spans="1:60" ht="19.5" customHeight="1">
      <c r="A23" s="380"/>
      <c r="B23" s="381"/>
      <c r="C23" s="125"/>
      <c r="D23" s="67" t="s">
        <v>3</v>
      </c>
      <c r="E23" s="319" t="s">
        <v>108</v>
      </c>
      <c r="F23" s="319"/>
      <c r="G23" s="319"/>
      <c r="H23" s="210"/>
      <c r="I23" s="69">
        <v>784389</v>
      </c>
      <c r="J23" s="69">
        <v>1268449</v>
      </c>
      <c r="K23" s="69">
        <v>1194039</v>
      </c>
      <c r="L23" s="69">
        <f t="shared" si="3"/>
        <v>3246877</v>
      </c>
      <c r="M23" s="69">
        <v>413052</v>
      </c>
      <c r="N23" s="69">
        <v>550236</v>
      </c>
      <c r="O23" s="69">
        <v>631761</v>
      </c>
      <c r="P23" s="69">
        <f t="shared" si="4"/>
        <v>1595049</v>
      </c>
      <c r="Q23" s="69">
        <v>191220</v>
      </c>
      <c r="R23" s="69">
        <v>70220</v>
      </c>
      <c r="S23" s="69">
        <v>178409</v>
      </c>
      <c r="T23" s="71">
        <f t="shared" si="5"/>
        <v>439849</v>
      </c>
      <c r="U23" s="394"/>
      <c r="V23" s="395"/>
      <c r="W23" s="225"/>
      <c r="X23" s="196" t="s">
        <v>391</v>
      </c>
      <c r="Y23" s="304" t="s">
        <v>108</v>
      </c>
      <c r="Z23" s="304"/>
      <c r="AA23" s="304"/>
      <c r="AB23" s="210"/>
      <c r="AC23" s="69">
        <v>177101</v>
      </c>
      <c r="AD23" s="122">
        <v>95149</v>
      </c>
      <c r="AE23" s="69">
        <v>38966</v>
      </c>
      <c r="AF23" s="69">
        <f t="shared" si="7"/>
        <v>311216</v>
      </c>
      <c r="AG23" s="69">
        <v>142632</v>
      </c>
      <c r="AH23" s="69">
        <v>78491</v>
      </c>
      <c r="AI23" s="69">
        <v>64722</v>
      </c>
      <c r="AJ23" s="69">
        <v>175765</v>
      </c>
      <c r="AK23" s="69">
        <v>77799</v>
      </c>
      <c r="AL23" s="69">
        <v>122221</v>
      </c>
      <c r="AM23" s="69">
        <v>51285</v>
      </c>
      <c r="AN23" s="71">
        <v>147438</v>
      </c>
      <c r="AO23" s="394"/>
      <c r="AP23" s="395"/>
      <c r="AQ23" s="225"/>
      <c r="AR23" s="196" t="s">
        <v>391</v>
      </c>
      <c r="AS23" s="304" t="s">
        <v>108</v>
      </c>
      <c r="AT23" s="304"/>
      <c r="AU23" s="304"/>
      <c r="AV23" s="210"/>
      <c r="AW23" s="69">
        <v>106271</v>
      </c>
      <c r="AX23" s="122">
        <v>57415</v>
      </c>
      <c r="AY23" s="69">
        <v>70590</v>
      </c>
      <c r="AZ23" s="69">
        <v>48374</v>
      </c>
      <c r="BA23" s="69">
        <v>278771</v>
      </c>
      <c r="BB23" s="69">
        <v>57510</v>
      </c>
      <c r="BC23" s="69">
        <v>284964</v>
      </c>
      <c r="BD23" s="69">
        <f t="shared" si="0"/>
        <v>1764248</v>
      </c>
      <c r="BE23" s="69">
        <f t="shared" si="1"/>
        <v>7357239</v>
      </c>
      <c r="BF23" s="69">
        <v>137433</v>
      </c>
      <c r="BG23" s="69">
        <f t="shared" si="2"/>
        <v>137433</v>
      </c>
      <c r="BH23" s="71">
        <f t="shared" si="6"/>
        <v>7494672</v>
      </c>
    </row>
    <row r="24" spans="1:60" ht="19.5" customHeight="1">
      <c r="A24" s="380"/>
      <c r="B24" s="381"/>
      <c r="C24" s="126"/>
      <c r="D24" s="67" t="s">
        <v>39</v>
      </c>
      <c r="E24" s="319" t="s">
        <v>57</v>
      </c>
      <c r="F24" s="319"/>
      <c r="G24" s="319"/>
      <c r="H24" s="210"/>
      <c r="I24" s="69"/>
      <c r="J24" s="69">
        <v>0</v>
      </c>
      <c r="K24" s="69">
        <v>701035</v>
      </c>
      <c r="L24" s="69">
        <f t="shared" si="3"/>
        <v>701035</v>
      </c>
      <c r="M24" s="69">
        <v>0</v>
      </c>
      <c r="N24" s="69">
        <v>0</v>
      </c>
      <c r="O24" s="69">
        <v>0</v>
      </c>
      <c r="P24" s="69">
        <f t="shared" si="4"/>
        <v>0</v>
      </c>
      <c r="Q24" s="69">
        <v>0</v>
      </c>
      <c r="R24" s="69">
        <v>0</v>
      </c>
      <c r="S24" s="69">
        <v>0</v>
      </c>
      <c r="T24" s="71">
        <f t="shared" si="5"/>
        <v>0</v>
      </c>
      <c r="U24" s="394"/>
      <c r="V24" s="395"/>
      <c r="W24" s="226"/>
      <c r="X24" s="196" t="s">
        <v>393</v>
      </c>
      <c r="Y24" s="304" t="s">
        <v>57</v>
      </c>
      <c r="Z24" s="304"/>
      <c r="AA24" s="304"/>
      <c r="AB24" s="210"/>
      <c r="AC24" s="69">
        <v>0</v>
      </c>
      <c r="AD24" s="122">
        <v>0</v>
      </c>
      <c r="AE24" s="69">
        <v>0</v>
      </c>
      <c r="AF24" s="69">
        <f t="shared" si="7"/>
        <v>0</v>
      </c>
      <c r="AG24" s="69">
        <v>0</v>
      </c>
      <c r="AH24" s="69">
        <v>0</v>
      </c>
      <c r="AI24" s="69">
        <v>0</v>
      </c>
      <c r="AJ24" s="69"/>
      <c r="AK24" s="69">
        <v>0</v>
      </c>
      <c r="AL24" s="69">
        <v>0</v>
      </c>
      <c r="AM24" s="69">
        <v>0</v>
      </c>
      <c r="AN24" s="71">
        <v>0</v>
      </c>
      <c r="AO24" s="394"/>
      <c r="AP24" s="395"/>
      <c r="AQ24" s="226"/>
      <c r="AR24" s="196" t="s">
        <v>393</v>
      </c>
      <c r="AS24" s="304" t="s">
        <v>57</v>
      </c>
      <c r="AT24" s="304"/>
      <c r="AU24" s="304"/>
      <c r="AV24" s="210"/>
      <c r="AW24" s="69"/>
      <c r="AX24" s="122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f t="shared" si="0"/>
        <v>0</v>
      </c>
      <c r="BE24" s="69">
        <f t="shared" si="1"/>
        <v>701035</v>
      </c>
      <c r="BF24" s="69">
        <v>803273</v>
      </c>
      <c r="BG24" s="69">
        <f t="shared" si="2"/>
        <v>803273</v>
      </c>
      <c r="BH24" s="71">
        <f t="shared" si="6"/>
        <v>1504308</v>
      </c>
    </row>
    <row r="25" spans="1:60" ht="19.5" customHeight="1">
      <c r="A25" s="380"/>
      <c r="B25" s="381"/>
      <c r="C25" s="125" t="s">
        <v>395</v>
      </c>
      <c r="D25" s="319" t="s">
        <v>119</v>
      </c>
      <c r="E25" s="319"/>
      <c r="F25" s="319"/>
      <c r="G25" s="319"/>
      <c r="H25" s="210"/>
      <c r="I25" s="69">
        <v>0</v>
      </c>
      <c r="J25" s="69">
        <v>0</v>
      </c>
      <c r="K25" s="69"/>
      <c r="L25" s="69">
        <f t="shared" si="3"/>
        <v>0</v>
      </c>
      <c r="M25" s="69">
        <v>0</v>
      </c>
      <c r="N25" s="69">
        <v>0</v>
      </c>
      <c r="O25" s="69">
        <v>0</v>
      </c>
      <c r="P25" s="69">
        <f t="shared" si="4"/>
        <v>0</v>
      </c>
      <c r="Q25" s="69">
        <v>0</v>
      </c>
      <c r="R25" s="69">
        <v>0</v>
      </c>
      <c r="S25" s="69">
        <v>0</v>
      </c>
      <c r="T25" s="71">
        <f t="shared" si="5"/>
        <v>0</v>
      </c>
      <c r="U25" s="394"/>
      <c r="V25" s="395"/>
      <c r="W25" s="225" t="s">
        <v>395</v>
      </c>
      <c r="X25" s="304" t="s">
        <v>119</v>
      </c>
      <c r="Y25" s="304"/>
      <c r="Z25" s="304"/>
      <c r="AA25" s="304"/>
      <c r="AB25" s="210"/>
      <c r="AC25" s="69">
        <v>0</v>
      </c>
      <c r="AD25" s="122">
        <v>0</v>
      </c>
      <c r="AE25" s="69">
        <v>0</v>
      </c>
      <c r="AF25" s="69">
        <f t="shared" si="7"/>
        <v>0</v>
      </c>
      <c r="AG25" s="69">
        <v>0</v>
      </c>
      <c r="AH25" s="69">
        <v>0</v>
      </c>
      <c r="AI25" s="69">
        <v>0</v>
      </c>
      <c r="AJ25" s="69"/>
      <c r="AK25" s="69">
        <v>0</v>
      </c>
      <c r="AL25" s="69">
        <v>0</v>
      </c>
      <c r="AM25" s="69">
        <v>0</v>
      </c>
      <c r="AN25" s="71">
        <v>0</v>
      </c>
      <c r="AO25" s="394"/>
      <c r="AP25" s="395"/>
      <c r="AQ25" s="225" t="s">
        <v>395</v>
      </c>
      <c r="AR25" s="304" t="s">
        <v>119</v>
      </c>
      <c r="AS25" s="304"/>
      <c r="AT25" s="304"/>
      <c r="AU25" s="304"/>
      <c r="AV25" s="210"/>
      <c r="AW25" s="69">
        <v>0</v>
      </c>
      <c r="AX25" s="122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f t="shared" si="0"/>
        <v>0</v>
      </c>
      <c r="BE25" s="69">
        <f t="shared" si="1"/>
        <v>0</v>
      </c>
      <c r="BF25" s="69">
        <v>0</v>
      </c>
      <c r="BG25" s="69">
        <f t="shared" si="2"/>
        <v>0</v>
      </c>
      <c r="BH25" s="71">
        <f t="shared" si="6"/>
        <v>0</v>
      </c>
    </row>
    <row r="26" spans="1:60" ht="19.5" customHeight="1">
      <c r="A26" s="380"/>
      <c r="B26" s="381"/>
      <c r="C26" s="125" t="s">
        <v>396</v>
      </c>
      <c r="D26" s="319" t="s">
        <v>120</v>
      </c>
      <c r="E26" s="319"/>
      <c r="F26" s="319"/>
      <c r="G26" s="319"/>
      <c r="H26" s="210"/>
      <c r="I26" s="69">
        <v>0</v>
      </c>
      <c r="J26" s="69">
        <v>0</v>
      </c>
      <c r="K26" s="69">
        <v>0</v>
      </c>
      <c r="L26" s="69">
        <f t="shared" si="3"/>
        <v>0</v>
      </c>
      <c r="M26" s="69">
        <v>0</v>
      </c>
      <c r="N26" s="69">
        <v>0</v>
      </c>
      <c r="O26" s="69">
        <v>0</v>
      </c>
      <c r="P26" s="69">
        <f t="shared" si="4"/>
        <v>0</v>
      </c>
      <c r="Q26" s="69">
        <v>0</v>
      </c>
      <c r="R26" s="69">
        <v>0</v>
      </c>
      <c r="S26" s="69">
        <v>0</v>
      </c>
      <c r="T26" s="71">
        <f t="shared" si="5"/>
        <v>0</v>
      </c>
      <c r="U26" s="394"/>
      <c r="V26" s="395"/>
      <c r="W26" s="225" t="s">
        <v>396</v>
      </c>
      <c r="X26" s="304" t="s">
        <v>120</v>
      </c>
      <c r="Y26" s="304"/>
      <c r="Z26" s="304"/>
      <c r="AA26" s="304"/>
      <c r="AB26" s="210"/>
      <c r="AC26" s="69">
        <v>0</v>
      </c>
      <c r="AD26" s="122">
        <v>0</v>
      </c>
      <c r="AE26" s="69">
        <v>0</v>
      </c>
      <c r="AF26" s="69">
        <f t="shared" si="7"/>
        <v>0</v>
      </c>
      <c r="AG26" s="69">
        <v>0</v>
      </c>
      <c r="AH26" s="69">
        <v>0</v>
      </c>
      <c r="AI26" s="69">
        <v>0</v>
      </c>
      <c r="AJ26" s="69"/>
      <c r="AK26" s="69">
        <v>0</v>
      </c>
      <c r="AL26" s="69">
        <v>0</v>
      </c>
      <c r="AM26" s="69">
        <v>0</v>
      </c>
      <c r="AN26" s="71">
        <v>0</v>
      </c>
      <c r="AO26" s="394"/>
      <c r="AP26" s="395"/>
      <c r="AQ26" s="225" t="s">
        <v>396</v>
      </c>
      <c r="AR26" s="304" t="s">
        <v>120</v>
      </c>
      <c r="AS26" s="304"/>
      <c r="AT26" s="304"/>
      <c r="AU26" s="304"/>
      <c r="AV26" s="210"/>
      <c r="AW26" s="69">
        <v>0</v>
      </c>
      <c r="AX26" s="122">
        <v>0</v>
      </c>
      <c r="AY26" s="69">
        <v>0</v>
      </c>
      <c r="AZ26" s="69">
        <v>0</v>
      </c>
      <c r="BA26" s="69"/>
      <c r="BB26" s="69">
        <v>0</v>
      </c>
      <c r="BC26" s="69">
        <v>0</v>
      </c>
      <c r="BD26" s="69">
        <f t="shared" si="0"/>
        <v>0</v>
      </c>
      <c r="BE26" s="69">
        <f t="shared" si="1"/>
        <v>0</v>
      </c>
      <c r="BF26" s="69">
        <v>0</v>
      </c>
      <c r="BG26" s="69">
        <f t="shared" si="2"/>
        <v>0</v>
      </c>
      <c r="BH26" s="71">
        <f t="shared" si="6"/>
        <v>0</v>
      </c>
    </row>
    <row r="27" spans="1:60" ht="19.5" customHeight="1">
      <c r="A27" s="380"/>
      <c r="B27" s="381"/>
      <c r="C27" s="125" t="s">
        <v>397</v>
      </c>
      <c r="D27" s="319" t="s">
        <v>57</v>
      </c>
      <c r="E27" s="319"/>
      <c r="F27" s="319"/>
      <c r="G27" s="319"/>
      <c r="H27" s="210"/>
      <c r="I27" s="69">
        <v>17</v>
      </c>
      <c r="J27" s="69">
        <v>0</v>
      </c>
      <c r="K27" s="69">
        <v>8531</v>
      </c>
      <c r="L27" s="69">
        <f t="shared" si="3"/>
        <v>8548</v>
      </c>
      <c r="M27" s="69"/>
      <c r="N27" s="69">
        <v>0</v>
      </c>
      <c r="O27" s="69">
        <v>0</v>
      </c>
      <c r="P27" s="69">
        <f t="shared" si="4"/>
        <v>0</v>
      </c>
      <c r="Q27" s="69">
        <v>0</v>
      </c>
      <c r="R27" s="69">
        <v>0</v>
      </c>
      <c r="S27" s="69">
        <v>2675</v>
      </c>
      <c r="T27" s="71">
        <f t="shared" si="5"/>
        <v>2675</v>
      </c>
      <c r="U27" s="394"/>
      <c r="V27" s="395"/>
      <c r="W27" s="225" t="s">
        <v>397</v>
      </c>
      <c r="X27" s="304" t="s">
        <v>57</v>
      </c>
      <c r="Y27" s="304"/>
      <c r="Z27" s="304"/>
      <c r="AA27" s="304"/>
      <c r="AB27" s="210"/>
      <c r="AC27" s="69">
        <v>0</v>
      </c>
      <c r="AD27" s="122">
        <v>15219</v>
      </c>
      <c r="AE27" s="69">
        <v>0</v>
      </c>
      <c r="AF27" s="69">
        <f t="shared" si="7"/>
        <v>15219</v>
      </c>
      <c r="AG27" s="69">
        <v>0</v>
      </c>
      <c r="AH27" s="69">
        <v>0</v>
      </c>
      <c r="AI27" s="69">
        <v>0</v>
      </c>
      <c r="AJ27" s="69"/>
      <c r="AK27" s="69">
        <v>0</v>
      </c>
      <c r="AL27" s="69">
        <v>0</v>
      </c>
      <c r="AM27" s="69">
        <v>0</v>
      </c>
      <c r="AN27" s="71">
        <v>0</v>
      </c>
      <c r="AO27" s="394"/>
      <c r="AP27" s="395"/>
      <c r="AQ27" s="225" t="s">
        <v>397</v>
      </c>
      <c r="AR27" s="304" t="s">
        <v>57</v>
      </c>
      <c r="AS27" s="304"/>
      <c r="AT27" s="304"/>
      <c r="AU27" s="304"/>
      <c r="AV27" s="210"/>
      <c r="AW27" s="69">
        <v>0</v>
      </c>
      <c r="AX27" s="122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f t="shared" si="0"/>
        <v>0</v>
      </c>
      <c r="BE27" s="69">
        <f t="shared" si="1"/>
        <v>26442</v>
      </c>
      <c r="BF27" s="69"/>
      <c r="BG27" s="69">
        <f t="shared" si="2"/>
        <v>0</v>
      </c>
      <c r="BH27" s="71">
        <f t="shared" si="6"/>
        <v>26442</v>
      </c>
    </row>
    <row r="28" spans="1:60" ht="19.5" customHeight="1">
      <c r="A28" s="382"/>
      <c r="B28" s="383"/>
      <c r="C28" s="127" t="s">
        <v>398</v>
      </c>
      <c r="D28" s="320" t="s">
        <v>121</v>
      </c>
      <c r="E28" s="319"/>
      <c r="F28" s="319"/>
      <c r="G28" s="196" t="s">
        <v>419</v>
      </c>
      <c r="H28" s="210"/>
      <c r="I28" s="75">
        <v>2596950</v>
      </c>
      <c r="J28" s="75">
        <v>2959645</v>
      </c>
      <c r="K28" s="75">
        <v>4220436</v>
      </c>
      <c r="L28" s="75">
        <f t="shared" si="3"/>
        <v>9777031</v>
      </c>
      <c r="M28" s="75">
        <v>886523</v>
      </c>
      <c r="N28" s="75">
        <v>1493751</v>
      </c>
      <c r="O28" s="75">
        <v>1621157</v>
      </c>
      <c r="P28" s="75">
        <f t="shared" si="4"/>
        <v>4001431</v>
      </c>
      <c r="Q28" s="75">
        <v>245326</v>
      </c>
      <c r="R28" s="75">
        <v>567557</v>
      </c>
      <c r="S28" s="75">
        <v>1529993</v>
      </c>
      <c r="T28" s="77">
        <f t="shared" si="5"/>
        <v>2342876</v>
      </c>
      <c r="U28" s="396"/>
      <c r="V28" s="397"/>
      <c r="W28" s="227" t="s">
        <v>420</v>
      </c>
      <c r="X28" s="324" t="s">
        <v>121</v>
      </c>
      <c r="Y28" s="304"/>
      <c r="Z28" s="304"/>
      <c r="AA28" s="196" t="s">
        <v>419</v>
      </c>
      <c r="AB28" s="210"/>
      <c r="AC28" s="75">
        <v>198005</v>
      </c>
      <c r="AD28" s="123">
        <v>113558</v>
      </c>
      <c r="AE28" s="75">
        <v>208347</v>
      </c>
      <c r="AF28" s="75">
        <f t="shared" si="7"/>
        <v>519910</v>
      </c>
      <c r="AG28" s="75">
        <v>276274</v>
      </c>
      <c r="AH28" s="75">
        <v>110440</v>
      </c>
      <c r="AI28" s="75">
        <v>66435</v>
      </c>
      <c r="AJ28" s="75">
        <v>285957</v>
      </c>
      <c r="AK28" s="75">
        <v>78829</v>
      </c>
      <c r="AL28" s="75">
        <v>130111</v>
      </c>
      <c r="AM28" s="75">
        <v>434240</v>
      </c>
      <c r="AN28" s="77">
        <v>195903</v>
      </c>
      <c r="AO28" s="396"/>
      <c r="AP28" s="397"/>
      <c r="AQ28" s="227" t="s">
        <v>420</v>
      </c>
      <c r="AR28" s="324" t="s">
        <v>121</v>
      </c>
      <c r="AS28" s="304"/>
      <c r="AT28" s="304"/>
      <c r="AU28" s="196" t="s">
        <v>419</v>
      </c>
      <c r="AV28" s="210"/>
      <c r="AW28" s="75">
        <v>162074</v>
      </c>
      <c r="AX28" s="123">
        <v>113038</v>
      </c>
      <c r="AY28" s="75">
        <v>328881</v>
      </c>
      <c r="AZ28" s="75">
        <v>66897</v>
      </c>
      <c r="BA28" s="75">
        <v>329418</v>
      </c>
      <c r="BB28" s="75">
        <v>126338</v>
      </c>
      <c r="BC28" s="75">
        <v>305933</v>
      </c>
      <c r="BD28" s="75">
        <f t="shared" si="0"/>
        <v>3010768</v>
      </c>
      <c r="BE28" s="75">
        <f t="shared" si="1"/>
        <v>19652016</v>
      </c>
      <c r="BF28" s="75">
        <v>1503884</v>
      </c>
      <c r="BG28" s="75">
        <f t="shared" si="2"/>
        <v>1503884</v>
      </c>
      <c r="BH28" s="77">
        <f t="shared" si="6"/>
        <v>21155900</v>
      </c>
    </row>
    <row r="29" spans="1:60" ht="19.5" customHeight="1">
      <c r="A29" s="376" t="s">
        <v>123</v>
      </c>
      <c r="B29" s="377"/>
      <c r="C29" s="377"/>
      <c r="D29" s="377"/>
      <c r="E29" s="128" t="s">
        <v>2</v>
      </c>
      <c r="F29" s="289" t="s">
        <v>124</v>
      </c>
      <c r="G29" s="289"/>
      <c r="H29" s="209"/>
      <c r="I29" s="121">
        <v>0</v>
      </c>
      <c r="J29" s="121">
        <v>0</v>
      </c>
      <c r="K29" s="121">
        <v>0</v>
      </c>
      <c r="L29" s="121">
        <f t="shared" si="3"/>
        <v>0</v>
      </c>
      <c r="M29" s="121">
        <v>0</v>
      </c>
      <c r="N29" s="63">
        <v>0</v>
      </c>
      <c r="O29" s="121">
        <v>0</v>
      </c>
      <c r="P29" s="63">
        <f t="shared" si="4"/>
        <v>0</v>
      </c>
      <c r="Q29" s="63">
        <v>0</v>
      </c>
      <c r="R29" s="121">
        <v>0</v>
      </c>
      <c r="S29" s="121">
        <v>0</v>
      </c>
      <c r="T29" s="107">
        <f t="shared" si="5"/>
        <v>0</v>
      </c>
      <c r="U29" s="398" t="s">
        <v>123</v>
      </c>
      <c r="V29" s="399"/>
      <c r="W29" s="399"/>
      <c r="X29" s="399"/>
      <c r="Y29" s="228" t="s">
        <v>421</v>
      </c>
      <c r="Z29" s="289" t="s">
        <v>124</v>
      </c>
      <c r="AA29" s="289"/>
      <c r="AB29" s="209"/>
      <c r="AC29" s="63">
        <v>0</v>
      </c>
      <c r="AD29" s="121">
        <v>0</v>
      </c>
      <c r="AE29" s="121">
        <v>0</v>
      </c>
      <c r="AF29" s="69">
        <f t="shared" si="7"/>
        <v>0</v>
      </c>
      <c r="AG29" s="63">
        <v>0</v>
      </c>
      <c r="AH29" s="121">
        <v>0</v>
      </c>
      <c r="AI29" s="121">
        <v>0</v>
      </c>
      <c r="AJ29" s="121"/>
      <c r="AK29" s="121">
        <v>0</v>
      </c>
      <c r="AL29" s="121">
        <v>0</v>
      </c>
      <c r="AM29" s="121">
        <v>0</v>
      </c>
      <c r="AN29" s="65">
        <v>0</v>
      </c>
      <c r="AO29" s="398" t="s">
        <v>123</v>
      </c>
      <c r="AP29" s="399"/>
      <c r="AQ29" s="399"/>
      <c r="AR29" s="399"/>
      <c r="AS29" s="228" t="s">
        <v>421</v>
      </c>
      <c r="AT29" s="289" t="s">
        <v>124</v>
      </c>
      <c r="AU29" s="289"/>
      <c r="AV29" s="209"/>
      <c r="AW29" s="63">
        <v>0</v>
      </c>
      <c r="AX29" s="121">
        <v>0</v>
      </c>
      <c r="AY29" s="121">
        <v>0</v>
      </c>
      <c r="AZ29" s="121">
        <v>0</v>
      </c>
      <c r="BA29" s="63">
        <v>0</v>
      </c>
      <c r="BB29" s="63">
        <v>0</v>
      </c>
      <c r="BC29" s="63">
        <v>0</v>
      </c>
      <c r="BD29" s="121">
        <f t="shared" si="0"/>
        <v>0</v>
      </c>
      <c r="BE29" s="121">
        <f t="shared" si="1"/>
        <v>0</v>
      </c>
      <c r="BF29" s="121">
        <v>0</v>
      </c>
      <c r="BG29" s="121">
        <f t="shared" si="2"/>
        <v>0</v>
      </c>
      <c r="BH29" s="65">
        <f t="shared" si="6"/>
        <v>0</v>
      </c>
    </row>
    <row r="30" spans="1:60" ht="19.5" customHeight="1">
      <c r="A30" s="388" t="s">
        <v>422</v>
      </c>
      <c r="B30" s="389"/>
      <c r="C30" s="389"/>
      <c r="D30" s="389"/>
      <c r="E30" s="129" t="s">
        <v>44</v>
      </c>
      <c r="F30" s="201" t="s">
        <v>125</v>
      </c>
      <c r="G30" s="200" t="s">
        <v>424</v>
      </c>
      <c r="H30" s="214"/>
      <c r="I30" s="123">
        <v>1313916</v>
      </c>
      <c r="J30" s="123">
        <v>1333788</v>
      </c>
      <c r="K30" s="123">
        <v>2568075</v>
      </c>
      <c r="L30" s="123">
        <f t="shared" si="3"/>
        <v>5215779</v>
      </c>
      <c r="M30" s="123">
        <v>643423</v>
      </c>
      <c r="N30" s="75">
        <v>745874</v>
      </c>
      <c r="O30" s="123">
        <v>621965</v>
      </c>
      <c r="P30" s="75">
        <f t="shared" si="4"/>
        <v>2011262</v>
      </c>
      <c r="Q30" s="75">
        <v>222741</v>
      </c>
      <c r="R30" s="123">
        <v>221926</v>
      </c>
      <c r="S30" s="123">
        <v>356791</v>
      </c>
      <c r="T30" s="108">
        <f t="shared" si="5"/>
        <v>801458</v>
      </c>
      <c r="U30" s="401" t="s">
        <v>425</v>
      </c>
      <c r="V30" s="402"/>
      <c r="W30" s="402"/>
      <c r="X30" s="402"/>
      <c r="Y30" s="229" t="s">
        <v>426</v>
      </c>
      <c r="Z30" s="201" t="s">
        <v>125</v>
      </c>
      <c r="AA30" s="200" t="s">
        <v>424</v>
      </c>
      <c r="AB30" s="214"/>
      <c r="AC30" s="75">
        <v>173464</v>
      </c>
      <c r="AD30" s="123">
        <v>100798</v>
      </c>
      <c r="AE30" s="123">
        <v>137089</v>
      </c>
      <c r="AF30" s="69">
        <f t="shared" si="7"/>
        <v>411351</v>
      </c>
      <c r="AG30" s="75">
        <v>148575</v>
      </c>
      <c r="AH30" s="123">
        <v>89997</v>
      </c>
      <c r="AI30" s="123">
        <v>66435</v>
      </c>
      <c r="AJ30" s="123">
        <v>178457</v>
      </c>
      <c r="AK30" s="123">
        <v>66354</v>
      </c>
      <c r="AL30" s="123">
        <v>101833</v>
      </c>
      <c r="AM30" s="123">
        <v>240016</v>
      </c>
      <c r="AN30" s="77">
        <v>195903</v>
      </c>
      <c r="AO30" s="401" t="s">
        <v>425</v>
      </c>
      <c r="AP30" s="402"/>
      <c r="AQ30" s="402"/>
      <c r="AR30" s="402"/>
      <c r="AS30" s="229" t="s">
        <v>426</v>
      </c>
      <c r="AT30" s="201" t="s">
        <v>125</v>
      </c>
      <c r="AU30" s="200" t="s">
        <v>424</v>
      </c>
      <c r="AV30" s="214"/>
      <c r="AW30" s="75">
        <v>131574</v>
      </c>
      <c r="AX30" s="123">
        <v>103783</v>
      </c>
      <c r="AY30" s="123">
        <v>143681</v>
      </c>
      <c r="AZ30" s="123">
        <v>64034</v>
      </c>
      <c r="BA30" s="75">
        <v>148956</v>
      </c>
      <c r="BB30" s="75">
        <v>60638</v>
      </c>
      <c r="BC30" s="75">
        <v>280133</v>
      </c>
      <c r="BD30" s="123">
        <f t="shared" si="0"/>
        <v>2020369</v>
      </c>
      <c r="BE30" s="123">
        <f t="shared" si="1"/>
        <v>10460219</v>
      </c>
      <c r="BF30" s="123">
        <v>1111884</v>
      </c>
      <c r="BG30" s="123">
        <f t="shared" si="2"/>
        <v>1111884</v>
      </c>
      <c r="BH30" s="77">
        <f t="shared" si="6"/>
        <v>11572103</v>
      </c>
    </row>
    <row r="31" spans="1:60" ht="19.5" customHeight="1">
      <c r="A31" s="378" t="s">
        <v>136</v>
      </c>
      <c r="B31" s="379"/>
      <c r="C31" s="124" t="s">
        <v>427</v>
      </c>
      <c r="D31" s="308" t="s">
        <v>126</v>
      </c>
      <c r="E31" s="319"/>
      <c r="F31" s="319"/>
      <c r="G31" s="319"/>
      <c r="H31" s="210"/>
      <c r="I31" s="63">
        <v>561751</v>
      </c>
      <c r="J31" s="63">
        <v>106003</v>
      </c>
      <c r="K31" s="63">
        <v>176148</v>
      </c>
      <c r="L31" s="63">
        <f t="shared" si="3"/>
        <v>843902</v>
      </c>
      <c r="M31" s="63"/>
      <c r="N31" s="63">
        <v>712425</v>
      </c>
      <c r="O31" s="63">
        <v>448214</v>
      </c>
      <c r="P31" s="63">
        <f t="shared" si="4"/>
        <v>1160639</v>
      </c>
      <c r="Q31" s="63">
        <v>172950</v>
      </c>
      <c r="R31" s="63">
        <v>140229</v>
      </c>
      <c r="S31" s="63">
        <v>250875</v>
      </c>
      <c r="T31" s="65">
        <f t="shared" si="5"/>
        <v>564054</v>
      </c>
      <c r="U31" s="392" t="s">
        <v>136</v>
      </c>
      <c r="V31" s="393"/>
      <c r="W31" s="224" t="s">
        <v>427</v>
      </c>
      <c r="X31" s="289" t="s">
        <v>126</v>
      </c>
      <c r="Y31" s="304"/>
      <c r="Z31" s="304"/>
      <c r="AA31" s="304"/>
      <c r="AB31" s="210"/>
      <c r="AC31" s="63">
        <v>128380</v>
      </c>
      <c r="AD31" s="121">
        <v>0</v>
      </c>
      <c r="AE31" s="63">
        <v>68894</v>
      </c>
      <c r="AF31" s="63">
        <f t="shared" si="7"/>
        <v>197274</v>
      </c>
      <c r="AG31" s="63">
        <v>0</v>
      </c>
      <c r="AH31" s="63">
        <v>20295</v>
      </c>
      <c r="AI31" s="63">
        <v>0</v>
      </c>
      <c r="AJ31" s="63">
        <v>145148</v>
      </c>
      <c r="AK31" s="63"/>
      <c r="AL31" s="63">
        <v>6129</v>
      </c>
      <c r="AM31" s="63">
        <v>60404</v>
      </c>
      <c r="AN31" s="65">
        <v>193596</v>
      </c>
      <c r="AO31" s="392" t="s">
        <v>136</v>
      </c>
      <c r="AP31" s="393"/>
      <c r="AQ31" s="224" t="s">
        <v>427</v>
      </c>
      <c r="AR31" s="289" t="s">
        <v>126</v>
      </c>
      <c r="AS31" s="304"/>
      <c r="AT31" s="304"/>
      <c r="AU31" s="304"/>
      <c r="AV31" s="210"/>
      <c r="AW31" s="63">
        <v>72481</v>
      </c>
      <c r="AX31" s="121">
        <v>101361</v>
      </c>
      <c r="AY31" s="63">
        <v>140375</v>
      </c>
      <c r="AZ31" s="63"/>
      <c r="BA31" s="63">
        <v>9843</v>
      </c>
      <c r="BB31" s="63">
        <v>58348</v>
      </c>
      <c r="BC31" s="63">
        <v>0</v>
      </c>
      <c r="BD31" s="63">
        <f t="shared" si="0"/>
        <v>807980</v>
      </c>
      <c r="BE31" s="63">
        <f t="shared" si="1"/>
        <v>3573849</v>
      </c>
      <c r="BF31" s="63">
        <v>610906</v>
      </c>
      <c r="BG31" s="63">
        <f t="shared" si="2"/>
        <v>610906</v>
      </c>
      <c r="BH31" s="65">
        <f t="shared" si="6"/>
        <v>4184755</v>
      </c>
    </row>
    <row r="32" spans="1:60" ht="19.5" customHeight="1">
      <c r="A32" s="380"/>
      <c r="B32" s="381"/>
      <c r="C32" s="125" t="s">
        <v>428</v>
      </c>
      <c r="D32" s="319" t="s">
        <v>127</v>
      </c>
      <c r="E32" s="319"/>
      <c r="F32" s="319"/>
      <c r="G32" s="319"/>
      <c r="H32" s="210"/>
      <c r="I32" s="69">
        <v>0</v>
      </c>
      <c r="J32" s="69">
        <v>904369</v>
      </c>
      <c r="K32" s="69">
        <v>2317663</v>
      </c>
      <c r="L32" s="69">
        <f t="shared" si="3"/>
        <v>3222032</v>
      </c>
      <c r="M32" s="69">
        <v>373853</v>
      </c>
      <c r="N32" s="69">
        <v>0</v>
      </c>
      <c r="O32" s="69">
        <v>28658</v>
      </c>
      <c r="P32" s="69">
        <f t="shared" si="4"/>
        <v>402511</v>
      </c>
      <c r="Q32" s="69">
        <v>0</v>
      </c>
      <c r="R32" s="69">
        <v>0</v>
      </c>
      <c r="S32" s="69">
        <v>0</v>
      </c>
      <c r="T32" s="71">
        <f t="shared" si="5"/>
        <v>0</v>
      </c>
      <c r="U32" s="394"/>
      <c r="V32" s="395"/>
      <c r="W32" s="225" t="s">
        <v>429</v>
      </c>
      <c r="X32" s="304" t="s">
        <v>127</v>
      </c>
      <c r="Y32" s="304"/>
      <c r="Z32" s="304"/>
      <c r="AA32" s="304"/>
      <c r="AB32" s="210"/>
      <c r="AC32" s="69">
        <v>0</v>
      </c>
      <c r="AD32" s="122">
        <v>64993</v>
      </c>
      <c r="AE32" s="69">
        <v>0</v>
      </c>
      <c r="AF32" s="69">
        <f t="shared" si="7"/>
        <v>64993</v>
      </c>
      <c r="AG32" s="69">
        <v>96309</v>
      </c>
      <c r="AH32" s="69">
        <v>53274</v>
      </c>
      <c r="AI32" s="69">
        <v>63195</v>
      </c>
      <c r="AJ32" s="69">
        <v>26096</v>
      </c>
      <c r="AK32" s="69">
        <v>49405</v>
      </c>
      <c r="AL32" s="69"/>
      <c r="AM32" s="69">
        <v>154979</v>
      </c>
      <c r="AN32" s="71">
        <v>0</v>
      </c>
      <c r="AO32" s="394"/>
      <c r="AP32" s="395"/>
      <c r="AQ32" s="225" t="s">
        <v>429</v>
      </c>
      <c r="AR32" s="304" t="s">
        <v>127</v>
      </c>
      <c r="AS32" s="304"/>
      <c r="AT32" s="304"/>
      <c r="AU32" s="304"/>
      <c r="AV32" s="210"/>
      <c r="AW32" s="69">
        <v>56436</v>
      </c>
      <c r="AX32" s="122">
        <v>0</v>
      </c>
      <c r="AY32" s="69"/>
      <c r="AZ32" s="69">
        <v>54230</v>
      </c>
      <c r="BA32" s="69">
        <v>126041</v>
      </c>
      <c r="BB32" s="69">
        <v>0</v>
      </c>
      <c r="BC32" s="69">
        <v>280133</v>
      </c>
      <c r="BD32" s="69">
        <f t="shared" si="0"/>
        <v>960098</v>
      </c>
      <c r="BE32" s="69">
        <f t="shared" si="1"/>
        <v>4649634</v>
      </c>
      <c r="BF32" s="69">
        <v>0</v>
      </c>
      <c r="BG32" s="69">
        <f t="shared" si="2"/>
        <v>0</v>
      </c>
      <c r="BH32" s="71">
        <f t="shared" si="6"/>
        <v>4649634</v>
      </c>
    </row>
    <row r="33" spans="1:60" ht="19.5" customHeight="1">
      <c r="A33" s="380"/>
      <c r="B33" s="381"/>
      <c r="C33" s="125" t="s">
        <v>430</v>
      </c>
      <c r="D33" s="319" t="s">
        <v>128</v>
      </c>
      <c r="E33" s="319"/>
      <c r="F33" s="319"/>
      <c r="G33" s="319"/>
      <c r="H33" s="210"/>
      <c r="I33" s="69">
        <v>0</v>
      </c>
      <c r="J33" s="69">
        <v>0</v>
      </c>
      <c r="K33" s="69">
        <v>0</v>
      </c>
      <c r="L33" s="69">
        <f t="shared" si="3"/>
        <v>0</v>
      </c>
      <c r="M33" s="69">
        <v>0</v>
      </c>
      <c r="N33" s="69">
        <v>0</v>
      </c>
      <c r="O33" s="69">
        <v>0</v>
      </c>
      <c r="P33" s="69">
        <f t="shared" si="4"/>
        <v>0</v>
      </c>
      <c r="Q33" s="69">
        <v>0</v>
      </c>
      <c r="R33" s="69">
        <v>0</v>
      </c>
      <c r="S33" s="69">
        <v>0</v>
      </c>
      <c r="T33" s="71">
        <f t="shared" si="5"/>
        <v>0</v>
      </c>
      <c r="U33" s="394"/>
      <c r="V33" s="395"/>
      <c r="W33" s="225" t="s">
        <v>431</v>
      </c>
      <c r="X33" s="304" t="s">
        <v>128</v>
      </c>
      <c r="Y33" s="304"/>
      <c r="Z33" s="304"/>
      <c r="AA33" s="304"/>
      <c r="AB33" s="210"/>
      <c r="AC33" s="69">
        <v>0</v>
      </c>
      <c r="AD33" s="122">
        <v>34956</v>
      </c>
      <c r="AE33" s="69">
        <v>0</v>
      </c>
      <c r="AF33" s="69">
        <f t="shared" si="7"/>
        <v>34956</v>
      </c>
      <c r="AG33" s="69"/>
      <c r="AH33" s="69">
        <v>0</v>
      </c>
      <c r="AI33" s="69">
        <v>3240</v>
      </c>
      <c r="AJ33" s="69"/>
      <c r="AK33" s="69">
        <v>0</v>
      </c>
      <c r="AL33" s="69">
        <v>0</v>
      </c>
      <c r="AM33" s="69">
        <v>8503</v>
      </c>
      <c r="AN33" s="71">
        <v>0</v>
      </c>
      <c r="AO33" s="394"/>
      <c r="AP33" s="395"/>
      <c r="AQ33" s="225" t="s">
        <v>431</v>
      </c>
      <c r="AR33" s="304" t="s">
        <v>128</v>
      </c>
      <c r="AS33" s="304"/>
      <c r="AT33" s="304"/>
      <c r="AU33" s="304"/>
      <c r="AV33" s="210"/>
      <c r="AW33" s="69">
        <v>0</v>
      </c>
      <c r="AX33" s="122">
        <v>0</v>
      </c>
      <c r="AY33" s="69">
        <v>0</v>
      </c>
      <c r="AZ33" s="69">
        <v>9008</v>
      </c>
      <c r="BA33" s="69">
        <v>0</v>
      </c>
      <c r="BB33" s="69">
        <v>0</v>
      </c>
      <c r="BC33" s="69">
        <v>0</v>
      </c>
      <c r="BD33" s="69">
        <f t="shared" si="0"/>
        <v>20751</v>
      </c>
      <c r="BE33" s="69">
        <f t="shared" si="1"/>
        <v>55707</v>
      </c>
      <c r="BF33" s="69">
        <v>0</v>
      </c>
      <c r="BG33" s="69">
        <f t="shared" si="2"/>
        <v>0</v>
      </c>
      <c r="BH33" s="71">
        <f t="shared" si="6"/>
        <v>55707</v>
      </c>
    </row>
    <row r="34" spans="1:60" ht="19.5" customHeight="1">
      <c r="A34" s="380"/>
      <c r="B34" s="381"/>
      <c r="C34" s="125" t="s">
        <v>432</v>
      </c>
      <c r="D34" s="319" t="s">
        <v>129</v>
      </c>
      <c r="E34" s="319"/>
      <c r="F34" s="319"/>
      <c r="G34" s="319"/>
      <c r="H34" s="210"/>
      <c r="I34" s="69">
        <v>0</v>
      </c>
      <c r="J34" s="69">
        <v>0</v>
      </c>
      <c r="K34" s="69">
        <v>0</v>
      </c>
      <c r="L34" s="69">
        <f t="shared" si="3"/>
        <v>0</v>
      </c>
      <c r="M34" s="69">
        <v>0</v>
      </c>
      <c r="N34" s="69">
        <v>0</v>
      </c>
      <c r="O34" s="69">
        <v>0</v>
      </c>
      <c r="P34" s="69">
        <f t="shared" si="4"/>
        <v>0</v>
      </c>
      <c r="Q34" s="69">
        <v>0</v>
      </c>
      <c r="R34" s="69">
        <v>0</v>
      </c>
      <c r="S34" s="69">
        <v>0</v>
      </c>
      <c r="T34" s="71">
        <f t="shared" si="5"/>
        <v>0</v>
      </c>
      <c r="U34" s="394"/>
      <c r="V34" s="395"/>
      <c r="W34" s="225" t="s">
        <v>433</v>
      </c>
      <c r="X34" s="304" t="s">
        <v>129</v>
      </c>
      <c r="Y34" s="304"/>
      <c r="Z34" s="304"/>
      <c r="AA34" s="304"/>
      <c r="AB34" s="210"/>
      <c r="AC34" s="69">
        <v>0</v>
      </c>
      <c r="AD34" s="122">
        <v>0</v>
      </c>
      <c r="AE34" s="69">
        <v>0</v>
      </c>
      <c r="AF34" s="69">
        <f t="shared" si="7"/>
        <v>0</v>
      </c>
      <c r="AG34" s="69"/>
      <c r="AH34" s="69">
        <v>0</v>
      </c>
      <c r="AI34" s="69">
        <v>0</v>
      </c>
      <c r="AJ34" s="69"/>
      <c r="AK34" s="69">
        <v>0</v>
      </c>
      <c r="AL34" s="69">
        <v>0</v>
      </c>
      <c r="AM34" s="69">
        <v>0</v>
      </c>
      <c r="AN34" s="71">
        <v>0</v>
      </c>
      <c r="AO34" s="394"/>
      <c r="AP34" s="395"/>
      <c r="AQ34" s="225" t="s">
        <v>433</v>
      </c>
      <c r="AR34" s="304" t="s">
        <v>129</v>
      </c>
      <c r="AS34" s="304"/>
      <c r="AT34" s="304"/>
      <c r="AU34" s="304"/>
      <c r="AV34" s="210"/>
      <c r="AW34" s="69">
        <v>0</v>
      </c>
      <c r="AX34" s="122">
        <v>0</v>
      </c>
      <c r="AY34" s="69">
        <v>0</v>
      </c>
      <c r="AZ34" s="69">
        <v>0</v>
      </c>
      <c r="BA34" s="69"/>
      <c r="BB34" s="69">
        <v>0</v>
      </c>
      <c r="BC34" s="69">
        <v>0</v>
      </c>
      <c r="BD34" s="69">
        <f t="shared" si="0"/>
        <v>0</v>
      </c>
      <c r="BE34" s="69">
        <f t="shared" si="1"/>
        <v>0</v>
      </c>
      <c r="BF34" s="69">
        <v>0</v>
      </c>
      <c r="BG34" s="69">
        <f t="shared" si="2"/>
        <v>0</v>
      </c>
      <c r="BH34" s="71">
        <f t="shared" si="6"/>
        <v>0</v>
      </c>
    </row>
    <row r="35" spans="1:60" ht="19.5" customHeight="1">
      <c r="A35" s="380"/>
      <c r="B35" s="381"/>
      <c r="C35" s="125" t="s">
        <v>434</v>
      </c>
      <c r="D35" s="319" t="s">
        <v>130</v>
      </c>
      <c r="E35" s="319"/>
      <c r="F35" s="319"/>
      <c r="G35" s="319"/>
      <c r="H35" s="210"/>
      <c r="I35" s="69">
        <v>693315</v>
      </c>
      <c r="J35" s="69">
        <v>256907</v>
      </c>
      <c r="K35" s="69"/>
      <c r="L35" s="69">
        <f t="shared" si="3"/>
        <v>950222</v>
      </c>
      <c r="M35" s="69">
        <v>248550</v>
      </c>
      <c r="N35" s="69">
        <v>0</v>
      </c>
      <c r="O35" s="69">
        <v>107206</v>
      </c>
      <c r="P35" s="69">
        <f t="shared" si="4"/>
        <v>355756</v>
      </c>
      <c r="Q35" s="69">
        <v>48322</v>
      </c>
      <c r="R35" s="69">
        <v>70220</v>
      </c>
      <c r="S35" s="69">
        <v>80067</v>
      </c>
      <c r="T35" s="71">
        <f t="shared" si="5"/>
        <v>198609</v>
      </c>
      <c r="U35" s="394"/>
      <c r="V35" s="395"/>
      <c r="W35" s="225" t="s">
        <v>435</v>
      </c>
      <c r="X35" s="304" t="s">
        <v>130</v>
      </c>
      <c r="Y35" s="304"/>
      <c r="Z35" s="304"/>
      <c r="AA35" s="304"/>
      <c r="AB35" s="210"/>
      <c r="AC35" s="69">
        <v>44092</v>
      </c>
      <c r="AD35" s="122">
        <v>0</v>
      </c>
      <c r="AE35" s="69">
        <v>60000</v>
      </c>
      <c r="AF35" s="69">
        <f t="shared" si="7"/>
        <v>104092</v>
      </c>
      <c r="AG35" s="69">
        <v>46313</v>
      </c>
      <c r="AH35" s="69">
        <v>14907</v>
      </c>
      <c r="AI35" s="69">
        <v>0</v>
      </c>
      <c r="AJ35" s="69"/>
      <c r="AK35" s="69">
        <v>16949</v>
      </c>
      <c r="AL35" s="69">
        <v>95328</v>
      </c>
      <c r="AM35" s="69">
        <v>0</v>
      </c>
      <c r="AN35" s="71">
        <v>0</v>
      </c>
      <c r="AO35" s="394"/>
      <c r="AP35" s="395"/>
      <c r="AQ35" s="225" t="s">
        <v>435</v>
      </c>
      <c r="AR35" s="304" t="s">
        <v>130</v>
      </c>
      <c r="AS35" s="304"/>
      <c r="AT35" s="304"/>
      <c r="AU35" s="304"/>
      <c r="AV35" s="210"/>
      <c r="AW35" s="69">
        <v>0</v>
      </c>
      <c r="AX35" s="122">
        <v>0</v>
      </c>
      <c r="AY35" s="69"/>
      <c r="AZ35" s="69">
        <v>0</v>
      </c>
      <c r="BA35" s="69">
        <v>10660</v>
      </c>
      <c r="BB35" s="69">
        <v>0</v>
      </c>
      <c r="BC35" s="69">
        <v>0</v>
      </c>
      <c r="BD35" s="69">
        <f t="shared" si="0"/>
        <v>184157</v>
      </c>
      <c r="BE35" s="69">
        <f t="shared" si="1"/>
        <v>1792836</v>
      </c>
      <c r="BF35" s="69">
        <v>420897</v>
      </c>
      <c r="BG35" s="69">
        <f t="shared" si="2"/>
        <v>420897</v>
      </c>
      <c r="BH35" s="71">
        <f t="shared" si="6"/>
        <v>2213733</v>
      </c>
    </row>
    <row r="36" spans="1:60" ht="19.5" customHeight="1">
      <c r="A36" s="380"/>
      <c r="B36" s="381"/>
      <c r="C36" s="125" t="s">
        <v>436</v>
      </c>
      <c r="D36" s="319" t="s">
        <v>131</v>
      </c>
      <c r="E36" s="319"/>
      <c r="F36" s="319"/>
      <c r="G36" s="319"/>
      <c r="H36" s="210"/>
      <c r="I36" s="69">
        <v>0</v>
      </c>
      <c r="J36" s="69"/>
      <c r="K36" s="69">
        <v>0</v>
      </c>
      <c r="L36" s="69">
        <f t="shared" si="3"/>
        <v>0</v>
      </c>
      <c r="M36" s="69">
        <v>0</v>
      </c>
      <c r="N36" s="69">
        <v>0</v>
      </c>
      <c r="O36" s="69">
        <v>0</v>
      </c>
      <c r="P36" s="69">
        <f t="shared" si="4"/>
        <v>0</v>
      </c>
      <c r="Q36" s="69">
        <v>0</v>
      </c>
      <c r="R36" s="69">
        <v>0</v>
      </c>
      <c r="S36" s="69"/>
      <c r="T36" s="71">
        <f t="shared" si="5"/>
        <v>0</v>
      </c>
      <c r="U36" s="394"/>
      <c r="V36" s="395"/>
      <c r="W36" s="225" t="s">
        <v>437</v>
      </c>
      <c r="X36" s="304" t="s">
        <v>131</v>
      </c>
      <c r="Y36" s="304"/>
      <c r="Z36" s="304"/>
      <c r="AA36" s="304"/>
      <c r="AB36" s="210"/>
      <c r="AC36" s="69">
        <v>0</v>
      </c>
      <c r="AD36" s="122">
        <v>0</v>
      </c>
      <c r="AE36" s="69">
        <v>0</v>
      </c>
      <c r="AF36" s="69">
        <f t="shared" si="7"/>
        <v>0</v>
      </c>
      <c r="AG36" s="69">
        <v>0</v>
      </c>
      <c r="AH36" s="69">
        <v>0</v>
      </c>
      <c r="AI36" s="69">
        <v>0</v>
      </c>
      <c r="AJ36" s="69"/>
      <c r="AK36" s="69">
        <v>0</v>
      </c>
      <c r="AL36" s="69">
        <v>0</v>
      </c>
      <c r="AM36" s="69">
        <v>0</v>
      </c>
      <c r="AN36" s="71">
        <v>0</v>
      </c>
      <c r="AO36" s="394"/>
      <c r="AP36" s="395"/>
      <c r="AQ36" s="225" t="s">
        <v>437</v>
      </c>
      <c r="AR36" s="304" t="s">
        <v>131</v>
      </c>
      <c r="AS36" s="304"/>
      <c r="AT36" s="304"/>
      <c r="AU36" s="304"/>
      <c r="AV36" s="210"/>
      <c r="AW36" s="69">
        <v>0</v>
      </c>
      <c r="AX36" s="122">
        <v>0</v>
      </c>
      <c r="AY36" s="69">
        <v>0</v>
      </c>
      <c r="AZ36" s="69">
        <v>0</v>
      </c>
      <c r="BA36" s="69">
        <v>0</v>
      </c>
      <c r="BB36" s="69">
        <v>0</v>
      </c>
      <c r="BC36" s="69"/>
      <c r="BD36" s="69">
        <f t="shared" si="0"/>
        <v>0</v>
      </c>
      <c r="BE36" s="69">
        <f t="shared" si="1"/>
        <v>0</v>
      </c>
      <c r="BF36" s="69">
        <v>0</v>
      </c>
      <c r="BG36" s="69">
        <f t="shared" si="2"/>
        <v>0</v>
      </c>
      <c r="BH36" s="71">
        <f t="shared" si="6"/>
        <v>0</v>
      </c>
    </row>
    <row r="37" spans="1:60" ht="19.5" customHeight="1">
      <c r="A37" s="380"/>
      <c r="B37" s="381"/>
      <c r="C37" s="125" t="s">
        <v>438</v>
      </c>
      <c r="D37" s="319" t="s">
        <v>57</v>
      </c>
      <c r="E37" s="319"/>
      <c r="F37" s="319"/>
      <c r="G37" s="319"/>
      <c r="H37" s="210"/>
      <c r="I37" s="69">
        <v>58850</v>
      </c>
      <c r="J37" s="69">
        <v>66509</v>
      </c>
      <c r="K37" s="69">
        <v>74264</v>
      </c>
      <c r="L37" s="69">
        <f t="shared" si="3"/>
        <v>199623</v>
      </c>
      <c r="M37" s="69">
        <v>21020</v>
      </c>
      <c r="N37" s="69">
        <v>33449</v>
      </c>
      <c r="O37" s="69">
        <v>37887</v>
      </c>
      <c r="P37" s="69">
        <f t="shared" si="4"/>
        <v>92356</v>
      </c>
      <c r="Q37" s="69">
        <v>1469</v>
      </c>
      <c r="R37" s="69">
        <v>11477</v>
      </c>
      <c r="S37" s="69">
        <v>25849</v>
      </c>
      <c r="T37" s="71">
        <f t="shared" si="5"/>
        <v>38795</v>
      </c>
      <c r="U37" s="394"/>
      <c r="V37" s="395"/>
      <c r="W37" s="225" t="s">
        <v>439</v>
      </c>
      <c r="X37" s="304" t="s">
        <v>57</v>
      </c>
      <c r="Y37" s="304"/>
      <c r="Z37" s="304"/>
      <c r="AA37" s="304"/>
      <c r="AB37" s="210"/>
      <c r="AC37" s="69">
        <v>992</v>
      </c>
      <c r="AD37" s="122">
        <v>849</v>
      </c>
      <c r="AE37" s="69">
        <v>8195</v>
      </c>
      <c r="AF37" s="69">
        <f t="shared" si="7"/>
        <v>10036</v>
      </c>
      <c r="AG37" s="69">
        <v>5953</v>
      </c>
      <c r="AH37" s="69">
        <v>1521</v>
      </c>
      <c r="AI37" s="69">
        <v>0</v>
      </c>
      <c r="AJ37" s="69">
        <v>7213</v>
      </c>
      <c r="AK37" s="69"/>
      <c r="AL37" s="69">
        <v>376</v>
      </c>
      <c r="AM37" s="69">
        <v>16130</v>
      </c>
      <c r="AN37" s="71">
        <v>2307</v>
      </c>
      <c r="AO37" s="394"/>
      <c r="AP37" s="395"/>
      <c r="AQ37" s="225" t="s">
        <v>439</v>
      </c>
      <c r="AR37" s="304" t="s">
        <v>57</v>
      </c>
      <c r="AS37" s="304"/>
      <c r="AT37" s="304"/>
      <c r="AU37" s="304"/>
      <c r="AV37" s="210"/>
      <c r="AW37" s="69">
        <v>2657</v>
      </c>
      <c r="AX37" s="122">
        <v>2422</v>
      </c>
      <c r="AY37" s="69">
        <v>3306</v>
      </c>
      <c r="AZ37" s="69">
        <v>796</v>
      </c>
      <c r="BA37" s="69">
        <v>2412</v>
      </c>
      <c r="BB37" s="69">
        <v>2290</v>
      </c>
      <c r="BC37" s="69"/>
      <c r="BD37" s="69">
        <f t="shared" si="0"/>
        <v>47383</v>
      </c>
      <c r="BE37" s="69">
        <f t="shared" si="1"/>
        <v>388193</v>
      </c>
      <c r="BF37" s="69">
        <v>26081</v>
      </c>
      <c r="BG37" s="69">
        <f t="shared" si="2"/>
        <v>26081</v>
      </c>
      <c r="BH37" s="71">
        <f t="shared" si="6"/>
        <v>414274</v>
      </c>
    </row>
    <row r="38" spans="1:60" ht="19.5" customHeight="1">
      <c r="A38" s="380"/>
      <c r="B38" s="381"/>
      <c r="C38" s="125" t="s">
        <v>440</v>
      </c>
      <c r="D38" s="319" t="s">
        <v>132</v>
      </c>
      <c r="E38" s="319"/>
      <c r="F38" s="319"/>
      <c r="G38" s="196" t="s">
        <v>441</v>
      </c>
      <c r="H38" s="210"/>
      <c r="I38" s="75">
        <v>1313916</v>
      </c>
      <c r="J38" s="75">
        <v>1333788</v>
      </c>
      <c r="K38" s="75">
        <v>2568075</v>
      </c>
      <c r="L38" s="75">
        <f t="shared" si="3"/>
        <v>5215779</v>
      </c>
      <c r="M38" s="75">
        <v>643423</v>
      </c>
      <c r="N38" s="75">
        <v>745874</v>
      </c>
      <c r="O38" s="75">
        <v>621965</v>
      </c>
      <c r="P38" s="75">
        <f t="shared" si="4"/>
        <v>2011262</v>
      </c>
      <c r="Q38" s="75">
        <v>222741</v>
      </c>
      <c r="R38" s="75">
        <v>221926</v>
      </c>
      <c r="S38" s="75">
        <v>356791</v>
      </c>
      <c r="T38" s="77">
        <f t="shared" si="5"/>
        <v>801458</v>
      </c>
      <c r="U38" s="394"/>
      <c r="V38" s="395"/>
      <c r="W38" s="225" t="s">
        <v>442</v>
      </c>
      <c r="X38" s="304" t="s">
        <v>132</v>
      </c>
      <c r="Y38" s="304"/>
      <c r="Z38" s="304"/>
      <c r="AA38" s="196" t="s">
        <v>441</v>
      </c>
      <c r="AB38" s="210"/>
      <c r="AC38" s="75">
        <v>173464</v>
      </c>
      <c r="AD38" s="123">
        <v>100798</v>
      </c>
      <c r="AE38" s="75">
        <v>137089</v>
      </c>
      <c r="AF38" s="75">
        <f t="shared" si="7"/>
        <v>411351</v>
      </c>
      <c r="AG38" s="75">
        <v>148575</v>
      </c>
      <c r="AH38" s="75">
        <v>89997</v>
      </c>
      <c r="AI38" s="75">
        <v>66435</v>
      </c>
      <c r="AJ38" s="75">
        <v>178457</v>
      </c>
      <c r="AK38" s="75">
        <v>66354</v>
      </c>
      <c r="AL38" s="75">
        <v>101833</v>
      </c>
      <c r="AM38" s="75">
        <v>240016</v>
      </c>
      <c r="AN38" s="77">
        <v>195903</v>
      </c>
      <c r="AO38" s="394"/>
      <c r="AP38" s="395"/>
      <c r="AQ38" s="225" t="s">
        <v>442</v>
      </c>
      <c r="AR38" s="304" t="s">
        <v>132</v>
      </c>
      <c r="AS38" s="304"/>
      <c r="AT38" s="304"/>
      <c r="AU38" s="196" t="s">
        <v>441</v>
      </c>
      <c r="AV38" s="210"/>
      <c r="AW38" s="75">
        <v>131574</v>
      </c>
      <c r="AX38" s="123">
        <v>103783</v>
      </c>
      <c r="AY38" s="75">
        <v>143681</v>
      </c>
      <c r="AZ38" s="75">
        <v>64034</v>
      </c>
      <c r="BA38" s="75">
        <v>148956</v>
      </c>
      <c r="BB38" s="75">
        <v>60638</v>
      </c>
      <c r="BC38" s="75">
        <v>280133</v>
      </c>
      <c r="BD38" s="75">
        <f t="shared" si="0"/>
        <v>2020369</v>
      </c>
      <c r="BE38" s="75">
        <f t="shared" si="1"/>
        <v>10460219</v>
      </c>
      <c r="BF38" s="75">
        <v>1057884</v>
      </c>
      <c r="BG38" s="75">
        <f t="shared" si="2"/>
        <v>1057884</v>
      </c>
      <c r="BH38" s="77">
        <f t="shared" si="6"/>
        <v>11518103</v>
      </c>
    </row>
    <row r="39" spans="1:60" ht="19.5" customHeight="1">
      <c r="A39" s="130" t="s">
        <v>443</v>
      </c>
      <c r="B39" s="375" t="s">
        <v>134</v>
      </c>
      <c r="C39" s="375"/>
      <c r="D39" s="375"/>
      <c r="E39" s="375"/>
      <c r="F39" s="375"/>
      <c r="G39" s="375"/>
      <c r="H39" s="230"/>
      <c r="I39" s="79">
        <v>0</v>
      </c>
      <c r="J39" s="79">
        <v>0</v>
      </c>
      <c r="K39" s="79">
        <v>0</v>
      </c>
      <c r="L39" s="79">
        <f t="shared" si="3"/>
        <v>0</v>
      </c>
      <c r="M39" s="79">
        <v>0</v>
      </c>
      <c r="N39" s="79">
        <v>0</v>
      </c>
      <c r="O39" s="79">
        <v>0</v>
      </c>
      <c r="P39" s="79">
        <f t="shared" si="4"/>
        <v>0</v>
      </c>
      <c r="Q39" s="79">
        <v>0</v>
      </c>
      <c r="R39" s="79">
        <v>0</v>
      </c>
      <c r="S39" s="79">
        <v>0</v>
      </c>
      <c r="T39" s="81">
        <f t="shared" si="5"/>
        <v>0</v>
      </c>
      <c r="U39" s="231" t="s">
        <v>444</v>
      </c>
      <c r="V39" s="290" t="s">
        <v>134</v>
      </c>
      <c r="W39" s="290"/>
      <c r="X39" s="290"/>
      <c r="Y39" s="290"/>
      <c r="Z39" s="290"/>
      <c r="AA39" s="290"/>
      <c r="AB39" s="230"/>
      <c r="AC39" s="79">
        <v>0</v>
      </c>
      <c r="AD39" s="131">
        <v>0</v>
      </c>
      <c r="AE39" s="79">
        <v>0</v>
      </c>
      <c r="AF39" s="69">
        <f t="shared" si="7"/>
        <v>0</v>
      </c>
      <c r="AG39" s="79">
        <v>0</v>
      </c>
      <c r="AH39" s="79">
        <v>0</v>
      </c>
      <c r="AI39" s="79">
        <v>0</v>
      </c>
      <c r="AJ39" s="79"/>
      <c r="AK39" s="79">
        <v>0</v>
      </c>
      <c r="AL39" s="79">
        <v>0</v>
      </c>
      <c r="AM39" s="79">
        <v>0</v>
      </c>
      <c r="AN39" s="81">
        <v>0</v>
      </c>
      <c r="AO39" s="231" t="s">
        <v>445</v>
      </c>
      <c r="AP39" s="290" t="s">
        <v>134</v>
      </c>
      <c r="AQ39" s="290"/>
      <c r="AR39" s="290"/>
      <c r="AS39" s="290"/>
      <c r="AT39" s="290"/>
      <c r="AU39" s="290"/>
      <c r="AV39" s="230"/>
      <c r="AW39" s="79">
        <v>0</v>
      </c>
      <c r="AX39" s="131">
        <v>0</v>
      </c>
      <c r="AY39" s="79">
        <v>0</v>
      </c>
      <c r="AZ39" s="79">
        <v>0</v>
      </c>
      <c r="BA39" s="79">
        <v>0</v>
      </c>
      <c r="BB39" s="79">
        <v>0</v>
      </c>
      <c r="BC39" s="79"/>
      <c r="BD39" s="79">
        <f t="shared" si="0"/>
        <v>0</v>
      </c>
      <c r="BE39" s="79">
        <f t="shared" si="1"/>
        <v>0</v>
      </c>
      <c r="BF39" s="79">
        <v>54000</v>
      </c>
      <c r="BG39" s="79">
        <f t="shared" si="2"/>
        <v>54000</v>
      </c>
      <c r="BH39" s="81">
        <f t="shared" si="6"/>
        <v>54000</v>
      </c>
    </row>
    <row r="40" spans="1:60" ht="19.5" customHeight="1" thickBot="1">
      <c r="A40" s="132" t="s">
        <v>446</v>
      </c>
      <c r="B40" s="385" t="s">
        <v>133</v>
      </c>
      <c r="C40" s="385"/>
      <c r="D40" s="385"/>
      <c r="E40" s="385"/>
      <c r="F40" s="385"/>
      <c r="G40" s="385"/>
      <c r="H40" s="213"/>
      <c r="I40" s="133">
        <v>0</v>
      </c>
      <c r="J40" s="133">
        <v>0</v>
      </c>
      <c r="K40" s="133">
        <v>0</v>
      </c>
      <c r="L40" s="133">
        <f t="shared" si="3"/>
        <v>0</v>
      </c>
      <c r="M40" s="133">
        <v>0</v>
      </c>
      <c r="N40" s="133">
        <v>0</v>
      </c>
      <c r="O40" s="133">
        <v>0</v>
      </c>
      <c r="P40" s="133">
        <f t="shared" si="4"/>
        <v>0</v>
      </c>
      <c r="Q40" s="133">
        <v>0</v>
      </c>
      <c r="R40" s="133">
        <v>0</v>
      </c>
      <c r="S40" s="133">
        <v>0</v>
      </c>
      <c r="T40" s="135">
        <f t="shared" si="5"/>
        <v>0</v>
      </c>
      <c r="U40" s="232" t="s">
        <v>447</v>
      </c>
      <c r="V40" s="403" t="s">
        <v>133</v>
      </c>
      <c r="W40" s="403"/>
      <c r="X40" s="403"/>
      <c r="Y40" s="403"/>
      <c r="Z40" s="403"/>
      <c r="AA40" s="403"/>
      <c r="AB40" s="213"/>
      <c r="AC40" s="133">
        <v>0</v>
      </c>
      <c r="AD40" s="134">
        <v>0</v>
      </c>
      <c r="AE40" s="133">
        <v>0</v>
      </c>
      <c r="AF40" s="133">
        <f t="shared" si="7"/>
        <v>0</v>
      </c>
      <c r="AG40" s="133">
        <v>0</v>
      </c>
      <c r="AH40" s="133">
        <v>0</v>
      </c>
      <c r="AI40" s="133">
        <v>0</v>
      </c>
      <c r="AJ40" s="133"/>
      <c r="AK40" s="133">
        <v>0</v>
      </c>
      <c r="AL40" s="133">
        <v>0</v>
      </c>
      <c r="AM40" s="133">
        <v>0</v>
      </c>
      <c r="AN40" s="135">
        <v>0</v>
      </c>
      <c r="AO40" s="232" t="s">
        <v>447</v>
      </c>
      <c r="AP40" s="403" t="s">
        <v>133</v>
      </c>
      <c r="AQ40" s="403"/>
      <c r="AR40" s="403"/>
      <c r="AS40" s="403"/>
      <c r="AT40" s="403"/>
      <c r="AU40" s="403"/>
      <c r="AV40" s="213"/>
      <c r="AW40" s="133">
        <v>0</v>
      </c>
      <c r="AX40" s="134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f t="shared" si="0"/>
        <v>0</v>
      </c>
      <c r="BE40" s="133">
        <f t="shared" si="1"/>
        <v>0</v>
      </c>
      <c r="BF40" s="133">
        <v>0</v>
      </c>
      <c r="BG40" s="133">
        <f t="shared" si="2"/>
        <v>0</v>
      </c>
      <c r="BH40" s="135">
        <f t="shared" si="6"/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44">
    <mergeCell ref="AW2:BD2"/>
    <mergeCell ref="AG2:AN2"/>
    <mergeCell ref="AC2:AF2"/>
    <mergeCell ref="AP39:AU39"/>
    <mergeCell ref="AP40:AU40"/>
    <mergeCell ref="AO31:AP38"/>
    <mergeCell ref="AR31:AU31"/>
    <mergeCell ref="AR32:AU32"/>
    <mergeCell ref="AR33:AU33"/>
    <mergeCell ref="AR34:AU34"/>
    <mergeCell ref="AR37:AU37"/>
    <mergeCell ref="AR38:AT38"/>
    <mergeCell ref="AR28:AT28"/>
    <mergeCell ref="AO29:AR29"/>
    <mergeCell ref="AT29:AU29"/>
    <mergeCell ref="AO30:AR30"/>
    <mergeCell ref="AS24:AU24"/>
    <mergeCell ref="AR25:AU25"/>
    <mergeCell ref="AR26:AU26"/>
    <mergeCell ref="AR27:AU27"/>
    <mergeCell ref="AR35:AU35"/>
    <mergeCell ref="AR36:AU36"/>
    <mergeCell ref="AR17:AT17"/>
    <mergeCell ref="AR18:AT18"/>
    <mergeCell ref="AO19:AP28"/>
    <mergeCell ref="AR19:AU19"/>
    <mergeCell ref="AR20:AS20"/>
    <mergeCell ref="AT20:AU20"/>
    <mergeCell ref="AR21:AS21"/>
    <mergeCell ref="AT21:AU21"/>
    <mergeCell ref="AR22:AU22"/>
    <mergeCell ref="AS23:AU23"/>
    <mergeCell ref="AR13:AU13"/>
    <mergeCell ref="AR14:AU14"/>
    <mergeCell ref="AR15:AT15"/>
    <mergeCell ref="AR11:AU11"/>
    <mergeCell ref="AR12:AU12"/>
    <mergeCell ref="AR16:AT16"/>
    <mergeCell ref="V39:AA39"/>
    <mergeCell ref="V40:AA40"/>
    <mergeCell ref="AO2:AV2"/>
    <mergeCell ref="AO3:AV3"/>
    <mergeCell ref="AO4:AP18"/>
    <mergeCell ref="AR4:AU4"/>
    <mergeCell ref="AS5:AU5"/>
    <mergeCell ref="AS6:AU6"/>
    <mergeCell ref="AR7:AU7"/>
    <mergeCell ref="AR8:AU8"/>
    <mergeCell ref="U30:X30"/>
    <mergeCell ref="U31:V38"/>
    <mergeCell ref="X31:AA31"/>
    <mergeCell ref="X32:AA32"/>
    <mergeCell ref="X33:AA33"/>
    <mergeCell ref="X34:AA34"/>
    <mergeCell ref="X35:AA35"/>
    <mergeCell ref="X36:AA36"/>
    <mergeCell ref="X37:AA37"/>
    <mergeCell ref="X38:Z38"/>
    <mergeCell ref="U29:X29"/>
    <mergeCell ref="Z29:AA29"/>
    <mergeCell ref="U19:V28"/>
    <mergeCell ref="X19:AA19"/>
    <mergeCell ref="X20:Y20"/>
    <mergeCell ref="Z20:AA20"/>
    <mergeCell ref="X21:Y21"/>
    <mergeCell ref="Y24:AA24"/>
    <mergeCell ref="X26:AA26"/>
    <mergeCell ref="X27:AA27"/>
    <mergeCell ref="X28:Z28"/>
    <mergeCell ref="X13:AA13"/>
    <mergeCell ref="X14:AA14"/>
    <mergeCell ref="X25:AA25"/>
    <mergeCell ref="X15:Z15"/>
    <mergeCell ref="X16:Z16"/>
    <mergeCell ref="X17:Z17"/>
    <mergeCell ref="X18:Z18"/>
    <mergeCell ref="Z21:AA21"/>
    <mergeCell ref="X22:AA22"/>
    <mergeCell ref="Y23:AA23"/>
    <mergeCell ref="BH2:BH3"/>
    <mergeCell ref="BF2:BG2"/>
    <mergeCell ref="U2:AB2"/>
    <mergeCell ref="U3:AB3"/>
    <mergeCell ref="AR9:AU9"/>
    <mergeCell ref="AR10:AU10"/>
    <mergeCell ref="BE2:BE3"/>
    <mergeCell ref="U4:V18"/>
    <mergeCell ref="Y6:AA6"/>
    <mergeCell ref="Q2:T2"/>
    <mergeCell ref="M2:P2"/>
    <mergeCell ref="D4:G4"/>
    <mergeCell ref="X8:AA8"/>
    <mergeCell ref="X9:AA9"/>
    <mergeCell ref="X10:AA10"/>
    <mergeCell ref="X4:AA4"/>
    <mergeCell ref="Y5:AA5"/>
    <mergeCell ref="D10:G10"/>
    <mergeCell ref="X7:AA7"/>
    <mergeCell ref="A4:B18"/>
    <mergeCell ref="D12:G12"/>
    <mergeCell ref="D13:G13"/>
    <mergeCell ref="D14:G14"/>
    <mergeCell ref="D15:F15"/>
    <mergeCell ref="D8:G8"/>
    <mergeCell ref="D9:G9"/>
    <mergeCell ref="D7:G7"/>
    <mergeCell ref="E5:G5"/>
    <mergeCell ref="D11:G11"/>
    <mergeCell ref="B40:G40"/>
    <mergeCell ref="A2:H2"/>
    <mergeCell ref="A3:H3"/>
    <mergeCell ref="A30:D30"/>
    <mergeCell ref="D32:G32"/>
    <mergeCell ref="D31:G31"/>
    <mergeCell ref="A31:B38"/>
    <mergeCell ref="D33:G33"/>
    <mergeCell ref="D34:G34"/>
    <mergeCell ref="D35:G35"/>
    <mergeCell ref="D27:G27"/>
    <mergeCell ref="D28:F28"/>
    <mergeCell ref="A19:B28"/>
    <mergeCell ref="D19:G19"/>
    <mergeCell ref="D20:E20"/>
    <mergeCell ref="F20:G20"/>
    <mergeCell ref="D21:E21"/>
    <mergeCell ref="F21:G21"/>
    <mergeCell ref="E24:G24"/>
    <mergeCell ref="D22:G22"/>
    <mergeCell ref="X11:AA11"/>
    <mergeCell ref="X12:AA12"/>
    <mergeCell ref="B39:G39"/>
    <mergeCell ref="D36:G36"/>
    <mergeCell ref="D37:G37"/>
    <mergeCell ref="D38:F38"/>
    <mergeCell ref="A29:D29"/>
    <mergeCell ref="F29:G29"/>
    <mergeCell ref="D25:G25"/>
    <mergeCell ref="D26:G26"/>
    <mergeCell ref="I2:L2"/>
    <mergeCell ref="E23:G23"/>
    <mergeCell ref="D16:F16"/>
    <mergeCell ref="D18:F18"/>
    <mergeCell ref="D17:F17"/>
    <mergeCell ref="E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5" manualBreakCount="5">
    <brk id="13" max="65535" man="1"/>
    <brk id="20" max="65535" man="1"/>
    <brk id="32" max="65535" man="1"/>
    <brk id="40" max="65535" man="1"/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201op</cp:lastModifiedBy>
  <cp:lastPrinted>2015-02-24T05:54:24Z</cp:lastPrinted>
  <dcterms:created xsi:type="dcterms:W3CDTF">1999-07-05T13:13:34Z</dcterms:created>
  <dcterms:modified xsi:type="dcterms:W3CDTF">2015-03-06T06:47:52Z</dcterms:modified>
  <cp:category/>
  <cp:version/>
  <cp:contentType/>
  <cp:contentStatus/>
  <cp:revision>3</cp:revision>
</cp:coreProperties>
</file>