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470" windowHeight="4800" tabRatio="935" activeTab="0"/>
  </bookViews>
  <sheets>
    <sheet name="小学生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<sst xmlns="http://schemas.openxmlformats.org/spreadsheetml/2006/main" count="26" uniqueCount="18">
  <si>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年齢</t>
  </si>
  <si>
    <t>年齢と身長からあなたの標準体重がわかります。</t>
  </si>
  <si>
    <t>←</t>
  </si>
  <si>
    <t>→</t>
  </si>
  <si>
    <t>標準体重です</t>
  </si>
  <si>
    <t>㎏</t>
  </si>
  <si>
    <t>判定を参考に「運動」「食事」「適度な休養」のバランスを考えてみましょう</t>
  </si>
  <si>
    <t>判定です</t>
  </si>
  <si>
    <t>係数Ｂ</t>
  </si>
  <si>
    <t>係数Ａ</t>
  </si>
  <si>
    <t>男子</t>
  </si>
  <si>
    <t>女子</t>
  </si>
  <si>
    <t>男の子だったら</t>
  </si>
  <si>
    <t>女の子だったら</t>
  </si>
  <si>
    <t>１．年齢を入れてください</t>
  </si>
  <si>
    <t>２．身長を入れてください</t>
  </si>
  <si>
    <t>３．体重を入れてください</t>
  </si>
  <si>
    <t>小学生用（６歳～１１歳）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</si>
</sst>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"/>
    <numFmt numFmtId="178" formatCode="&quot;\&quot;#,##0;[Red]\-&quot;\&quot;#,##0"/>
    <numFmt numFmtId="179" formatCode="&quot;\&quot;#,##0.00;[Red]\-&quot;\&quot;#,##0.00"/>
    <numFmt numFmtId="180" formatCode="0.00_);[Red]\(0.00\)"/>
    <numFmt numFmtId="181" formatCode="0.0_ "/>
    <numFmt numFmtId="182" formatCode="0.00_ "/>
    <numFmt numFmtId="183" formatCode="0.000_ "/>
    <numFmt numFmtId="184" formatCode="0.0_);[Red]\(0.0\)"/>
    <numFmt numFmtId="185" formatCode="&quot;\&quot;#,##0.0;&quot;\&quot;\-#,##0.0"/>
    <numFmt numFmtId="186" formatCode="#,##0.0_ "/>
    <numFmt numFmtId="187" formatCode="0_ "/>
    <numFmt numFmtId="188" formatCode="0&quot;歳&quot;"/>
    <numFmt numFmtId="189" formatCode="[&lt;=999]000;000\-00"/>
    <numFmt numFmtId="190" formatCode="###0.0"/>
    <numFmt numFmtId="191" formatCode="##0.0"/>
    <numFmt numFmtId="192" formatCode="###0.0\ \ \ "/>
    <numFmt numFmtId="193" formatCode="###0.0\ \ "/>
    <numFmt numFmtId="194" formatCode="##0.00"/>
    <numFmt numFmtId="195" formatCode="##0.00\ \ "/>
    <numFmt numFmtId="196" formatCode="##0.00\ "/>
    <numFmt numFmtId="197" formatCode="0.000_);[Red]\(0.0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E"/>
      <family val="3"/>
    </font>
    <font>
      <sz val="18"/>
      <name val="ＭＳ Ｐゴシック"/>
      <family val="3"/>
    </font>
    <font>
      <sz val="48"/>
      <name val="HGSｺﾞｼｯｸE"/>
      <family val="3"/>
    </font>
    <font>
      <sz val="48"/>
      <name val="HGｺﾞｼｯｸE"/>
      <family val="3"/>
    </font>
    <font>
      <sz val="20"/>
      <name val="HGｺﾞｼｯｸE"/>
      <family val="3"/>
    </font>
    <font>
      <sz val="24"/>
      <name val="HGPｺﾞｼｯｸE"/>
      <family val="3"/>
    </font>
    <font>
      <sz val="24"/>
      <name val="HGSｺﾞｼｯｸE"/>
      <family val="3"/>
    </font>
    <font>
      <sz val="28"/>
      <color indexed="12"/>
      <name val="HGS創英角ｺﾞｼｯｸUB"/>
      <family val="3"/>
    </font>
    <font>
      <b/>
      <sz val="12"/>
      <color indexed="12"/>
      <name val="ＭＳ ゴシック"/>
      <family val="3"/>
    </font>
    <font>
      <b/>
      <sz val="12"/>
      <color indexed="14"/>
      <name val="ＭＳ ゴシック"/>
      <family val="3"/>
    </font>
    <font>
      <sz val="28"/>
      <color indexed="14"/>
      <name val="HGS創英角ｺﾞｼｯｸUB"/>
      <family val="3"/>
    </font>
    <font>
      <sz val="20"/>
      <color indexed="14"/>
      <name val="HGS創英角ﾎﾟｯﾌﾟ体"/>
      <family val="3"/>
    </font>
    <font>
      <sz val="20"/>
      <color indexed="12"/>
      <name val="HG創英角ﾎﾟｯﾌﾟ体"/>
      <family val="3"/>
    </font>
    <font>
      <b/>
      <sz val="12"/>
      <color indexed="9"/>
      <name val="ＭＳ ゴシック"/>
      <family val="3"/>
    </font>
    <font>
      <sz val="20"/>
      <color indexed="9"/>
      <name val="HGS創英角ﾎﾟｯﾌﾟ体"/>
      <family val="3"/>
    </font>
    <font>
      <sz val="28"/>
      <color indexed="48"/>
      <name val="HGｺﾞｼｯｸE"/>
      <family val="3"/>
    </font>
    <font>
      <sz val="48"/>
      <color indexed="48"/>
      <name val="HGSｺﾞｼｯｸE"/>
      <family val="3"/>
    </font>
    <font>
      <sz val="48"/>
      <color indexed="14"/>
      <name val="HGｺﾞｼｯｸE"/>
      <family val="3"/>
    </font>
    <font>
      <sz val="11"/>
      <color indexed="23"/>
      <name val="ＭＳ Ｐゴシック"/>
      <family val="3"/>
    </font>
    <font>
      <b/>
      <sz val="12"/>
      <color indexed="18"/>
      <name val="ＭＳ ゴシック"/>
      <family val="3"/>
    </font>
    <font>
      <sz val="11"/>
      <color indexed="9"/>
      <name val="HGS創英角ｺﾞｼｯｸUB"/>
      <family val="3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87" fontId="0" fillId="3" borderId="5" xfId="0" applyNumberFormat="1" applyFill="1" applyBorder="1" applyAlignment="1">
      <alignment vertical="center"/>
    </xf>
    <xf numFmtId="183" fontId="0" fillId="3" borderId="6" xfId="0" applyNumberFormat="1" applyFill="1" applyBorder="1" applyAlignment="1">
      <alignment vertical="center"/>
    </xf>
    <xf numFmtId="183" fontId="0" fillId="3" borderId="7" xfId="0" applyNumberFormat="1" applyFill="1" applyBorder="1" applyAlignment="1" applyProtection="1">
      <alignment vertical="center"/>
      <protection hidden="1"/>
    </xf>
    <xf numFmtId="183" fontId="0" fillId="3" borderId="0" xfId="0" applyNumberFormat="1" applyFill="1" applyAlignment="1">
      <alignment vertical="center"/>
    </xf>
    <xf numFmtId="183" fontId="0" fillId="3" borderId="6" xfId="0" applyNumberFormat="1" applyFill="1" applyBorder="1" applyAlignment="1">
      <alignment horizontal="center" vertical="center"/>
    </xf>
    <xf numFmtId="197" fontId="0" fillId="3" borderId="7" xfId="0" applyNumberFormat="1" applyFill="1" applyBorder="1" applyAlignment="1" applyProtection="1">
      <alignment vertical="center"/>
      <protection hidden="1"/>
    </xf>
    <xf numFmtId="197" fontId="0" fillId="3" borderId="7" xfId="0" applyNumberFormat="1" applyFill="1" applyBorder="1" applyAlignment="1">
      <alignment vertical="center"/>
    </xf>
    <xf numFmtId="187" fontId="0" fillId="3" borderId="8" xfId="0" applyNumberFormat="1" applyFill="1" applyBorder="1" applyAlignment="1">
      <alignment vertical="center"/>
    </xf>
    <xf numFmtId="183" fontId="0" fillId="3" borderId="9" xfId="0" applyNumberFormat="1" applyFill="1" applyBorder="1" applyAlignment="1">
      <alignment vertical="center"/>
    </xf>
    <xf numFmtId="183" fontId="0" fillId="3" borderId="10" xfId="0" applyNumberFormat="1" applyFill="1" applyBorder="1" applyAlignment="1" applyProtection="1">
      <alignment vertical="center"/>
      <protection hidden="1"/>
    </xf>
    <xf numFmtId="183" fontId="0" fillId="3" borderId="9" xfId="0" applyNumberFormat="1" applyFill="1" applyBorder="1" applyAlignment="1">
      <alignment horizontal="center" vertical="center"/>
    </xf>
    <xf numFmtId="197" fontId="0" fillId="3" borderId="10" xfId="0" applyNumberFormat="1" applyFill="1" applyBorder="1" applyAlignment="1">
      <alignment vertical="center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181" fontId="9" fillId="4" borderId="11" xfId="0" applyNumberFormat="1" applyFont="1" applyFill="1" applyBorder="1" applyAlignment="1" applyProtection="1">
      <alignment horizontal="center" vertical="center"/>
      <protection locked="0"/>
    </xf>
    <xf numFmtId="181" fontId="10" fillId="4" borderId="11" xfId="0" applyNumberFormat="1" applyFont="1" applyFill="1" applyBorder="1" applyAlignment="1" applyProtection="1">
      <alignment horizontal="center" vertical="center"/>
      <protection locked="0"/>
    </xf>
    <xf numFmtId="181" fontId="11" fillId="4" borderId="12" xfId="0" applyNumberFormat="1" applyFont="1" applyFill="1" applyBorder="1" applyAlignment="1" applyProtection="1">
      <alignment vertical="center"/>
      <protection hidden="1"/>
    </xf>
    <xf numFmtId="0" fontId="8" fillId="4" borderId="13" xfId="0" applyFont="1" applyFill="1" applyBorder="1" applyAlignment="1" applyProtection="1">
      <alignment vertical="center"/>
      <protection hidden="1"/>
    </xf>
    <xf numFmtId="181" fontId="14" fillId="4" borderId="12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3" fillId="5" borderId="11" xfId="0" applyFont="1" applyFill="1" applyBorder="1" applyAlignment="1" applyProtection="1">
      <alignment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49" fontId="5" fillId="4" borderId="0" xfId="0" applyNumberFormat="1" applyFont="1" applyFill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5" fillId="4" borderId="12" xfId="0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3" fillId="4" borderId="17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showRowColHeaders="0" tabSelected="1" workbookViewId="0" topLeftCell="A1">
      <selection activeCell="F6" sqref="F6"/>
    </sheetView>
  </sheetViews>
  <sheetFormatPr defaultColWidth="9.00390625" defaultRowHeight="13.5"/>
  <cols>
    <col min="1" max="1" width="3.375" style="0" customWidth="1"/>
    <col min="2" max="2" width="5.625" style="0" customWidth="1"/>
    <col min="3" max="3" width="20.625" style="0" customWidth="1"/>
    <col min="4" max="4" width="8.125" style="0" customWidth="1"/>
    <col min="5" max="5" width="12.625" style="0" customWidth="1"/>
    <col min="6" max="6" width="25.75390625" style="0" customWidth="1"/>
    <col min="7" max="7" width="12.625" style="0" customWidth="1"/>
    <col min="8" max="8" width="20.625" style="0" customWidth="1"/>
    <col min="9" max="9" width="8.125" style="1" customWidth="1"/>
    <col min="10" max="10" width="7.00390625" style="0" customWidth="1"/>
    <col min="11" max="11" width="12.625" style="0" customWidth="1"/>
  </cols>
  <sheetData>
    <row r="1" spans="1:13" ht="18" customHeight="1">
      <c r="A1" s="42" t="s">
        <v>17</v>
      </c>
      <c r="B1" s="42"/>
      <c r="C1" s="42"/>
      <c r="D1" s="27"/>
      <c r="E1" s="27"/>
      <c r="F1" s="27"/>
      <c r="G1" s="27"/>
      <c r="H1" s="27"/>
      <c r="I1" s="28"/>
      <c r="J1" s="27"/>
      <c r="K1" s="27"/>
      <c r="L1" s="27"/>
      <c r="M1" s="2"/>
    </row>
    <row r="2" spans="1:13" ht="67.5" customHeight="1" thickBot="1">
      <c r="A2" s="27"/>
      <c r="B2" s="27"/>
      <c r="C2" s="43" t="s">
        <v>1</v>
      </c>
      <c r="D2" s="43"/>
      <c r="E2" s="43"/>
      <c r="F2" s="43"/>
      <c r="G2" s="43"/>
      <c r="H2" s="43"/>
      <c r="I2" s="43"/>
      <c r="J2" s="27"/>
      <c r="K2" s="27"/>
      <c r="L2" s="27"/>
      <c r="M2" s="2"/>
    </row>
    <row r="3" spans="1:13" ht="19.5" customHeight="1" thickBot="1" thickTop="1">
      <c r="A3" s="27"/>
      <c r="B3" s="27"/>
      <c r="C3" s="44" t="s">
        <v>12</v>
      </c>
      <c r="D3" s="45"/>
      <c r="E3" s="27"/>
      <c r="F3" s="27"/>
      <c r="G3" s="27"/>
      <c r="H3" s="46" t="s">
        <v>13</v>
      </c>
      <c r="I3" s="47"/>
      <c r="J3" s="27"/>
      <c r="K3" s="27"/>
      <c r="L3" s="27"/>
      <c r="M3" s="2"/>
    </row>
    <row r="4" spans="1:13" ht="19.5" customHeight="1" thickBot="1" thickTop="1">
      <c r="A4" s="27"/>
      <c r="B4" s="27"/>
      <c r="C4" s="27"/>
      <c r="D4" s="27"/>
      <c r="E4" s="27"/>
      <c r="F4" s="27"/>
      <c r="G4" s="27"/>
      <c r="H4" s="27"/>
      <c r="I4" s="28"/>
      <c r="J4" s="27"/>
      <c r="K4" s="27"/>
      <c r="L4" s="27"/>
      <c r="M4" s="2"/>
    </row>
    <row r="5" spans="1:13" ht="19.5" customHeight="1" thickBot="1">
      <c r="A5" s="27"/>
      <c r="B5" s="27"/>
      <c r="C5" s="27"/>
      <c r="D5" s="27"/>
      <c r="E5" s="27"/>
      <c r="F5" s="29" t="s">
        <v>14</v>
      </c>
      <c r="G5" s="27"/>
      <c r="H5" s="27"/>
      <c r="I5" s="28"/>
      <c r="J5" s="27"/>
      <c r="K5" s="27"/>
      <c r="L5" s="27"/>
      <c r="M5" s="2"/>
    </row>
    <row r="6" spans="1:13" ht="40.5" customHeight="1" thickBot="1">
      <c r="A6" s="27"/>
      <c r="B6" s="27"/>
      <c r="C6" s="30"/>
      <c r="D6" s="28"/>
      <c r="E6" s="31"/>
      <c r="F6" s="21"/>
      <c r="G6" s="32"/>
      <c r="H6" s="28"/>
      <c r="I6" s="28"/>
      <c r="J6" s="27"/>
      <c r="K6" s="27"/>
      <c r="L6" s="27"/>
      <c r="M6" s="2"/>
    </row>
    <row r="7" spans="1:13" ht="19.5" customHeight="1" thickBot="1">
      <c r="A7" s="27"/>
      <c r="B7" s="27"/>
      <c r="C7" s="27"/>
      <c r="D7" s="27"/>
      <c r="E7" s="27"/>
      <c r="F7" s="33"/>
      <c r="G7" s="27"/>
      <c r="H7" s="27"/>
      <c r="I7" s="28"/>
      <c r="J7" s="27"/>
      <c r="K7" s="27"/>
      <c r="L7" s="27"/>
      <c r="M7" s="2"/>
    </row>
    <row r="8" spans="1:13" ht="19.5" customHeight="1" thickBot="1">
      <c r="A8" s="27"/>
      <c r="B8" s="27"/>
      <c r="C8" s="41" t="s">
        <v>4</v>
      </c>
      <c r="D8" s="41"/>
      <c r="E8" s="27"/>
      <c r="F8" s="29" t="s">
        <v>15</v>
      </c>
      <c r="G8" s="27"/>
      <c r="H8" s="41" t="s">
        <v>4</v>
      </c>
      <c r="I8" s="41"/>
      <c r="J8" s="27"/>
      <c r="K8" s="27"/>
      <c r="L8" s="27"/>
      <c r="M8" s="2"/>
    </row>
    <row r="9" spans="1:13" ht="40.5" customHeight="1" thickBot="1">
      <c r="A9" s="27"/>
      <c r="B9" s="27"/>
      <c r="C9" s="24">
        <f>IF(F6=5,E22,IF(F6=6,E23,IF(F6=7,E24,IF(F6=8,E25,IF(F6=9,E26,IF(F6=10,E27,IF(F6=11,E28,IF(F6=12,E29,))))))))</f>
        <v>0</v>
      </c>
      <c r="D9" s="25" t="s">
        <v>5</v>
      </c>
      <c r="E9" s="34" t="s">
        <v>2</v>
      </c>
      <c r="F9" s="22"/>
      <c r="G9" s="35" t="s">
        <v>3</v>
      </c>
      <c r="H9" s="26">
        <f>IF(F6=5,J22,IF(F6=6,J23,IF(F6=7,J24,IF(F6=8,J25,IF(F6=9,J26,IF(F6=10,J27,IF(F6=11,J28,IF(F6=12,J29,))))))))</f>
        <v>0</v>
      </c>
      <c r="I9" s="25" t="s">
        <v>5</v>
      </c>
      <c r="J9" s="27"/>
      <c r="K9" s="27"/>
      <c r="L9" s="27"/>
      <c r="M9" s="2"/>
    </row>
    <row r="10" spans="1:13" ht="19.5" customHeight="1" thickBot="1">
      <c r="A10" s="27"/>
      <c r="B10" s="27"/>
      <c r="C10" s="27"/>
      <c r="D10" s="27"/>
      <c r="E10" s="27"/>
      <c r="F10" s="27"/>
      <c r="G10" s="27"/>
      <c r="H10" s="27"/>
      <c r="I10" s="28"/>
      <c r="J10" s="27"/>
      <c r="K10" s="27"/>
      <c r="L10" s="27"/>
      <c r="M10" s="2"/>
    </row>
    <row r="11" spans="1:13" ht="19.5" customHeight="1" thickBot="1">
      <c r="A11" s="27"/>
      <c r="B11" s="27"/>
      <c r="C11" s="41" t="s">
        <v>7</v>
      </c>
      <c r="D11" s="41"/>
      <c r="E11" s="27"/>
      <c r="F11" s="29" t="s">
        <v>16</v>
      </c>
      <c r="G11" s="27"/>
      <c r="H11" s="41" t="s">
        <v>7</v>
      </c>
      <c r="I11" s="41"/>
      <c r="J11" s="27"/>
      <c r="K11" s="27"/>
      <c r="L11" s="27"/>
      <c r="M11" s="2"/>
    </row>
    <row r="12" spans="1:13" ht="40.5" customHeight="1" thickBot="1">
      <c r="A12" s="27"/>
      <c r="B12" s="27"/>
      <c r="C12" s="37" t="str">
        <f>IF(F21&gt;=50,"ふとりすぎです",IF(F21&gt;=30,"ふとっています",IF(F21&gt;=20,"ふとりぎみです",IF(F21&gt;=-20,"○",IF(F21&lt;=-100,"未入力",IF(F21&lt;=-30,"やせすぎです","やせています"))))))</f>
        <v>○</v>
      </c>
      <c r="D12" s="38" t="str">
        <f>IF(C12&gt;=50,"高度肥満",IF(C12&gt;=30,"中等度肥満",IF(C12&gt;=20,"軽度肥満",IF(C12&gt;=-20,"○",IF(C12&lt;=-100,"未入力",IF(C12&lt;=-30,"高度のやせ","やせ"))))))</f>
        <v>高度肥満</v>
      </c>
      <c r="E12" s="34" t="s">
        <v>2</v>
      </c>
      <c r="F12" s="23"/>
      <c r="G12" s="35" t="s">
        <v>3</v>
      </c>
      <c r="H12" s="39" t="str">
        <f>IF(K21&gt;=50,"ふとりすぎです",IF(K21&gt;=30,"ふとっています",IF(K21&gt;=20,"ふとりぎみです",IF(K21&gt;=-20,"○",IF(K21&lt;=-100,"未入力",IF(K21&lt;=-30,"やせすぎです","やせています"))))))</f>
        <v>○</v>
      </c>
      <c r="I12" s="40" t="str">
        <f>IF(H12&gt;=50,"高度肥満",IF(H12&gt;=30,"中等度肥満",IF(H12&gt;=20,"軽度肥満",IF(H12&gt;=-20,"○",IF(H12&lt;=-100,"未入力",IF(H12&lt;=-30,"高度のやせ","やせ"))))))</f>
        <v>高度肥満</v>
      </c>
      <c r="J12" s="27"/>
      <c r="K12" s="27"/>
      <c r="L12" s="27"/>
      <c r="M12" s="2"/>
    </row>
    <row r="13" spans="1:13" ht="19.5" customHeight="1">
      <c r="A13" s="27"/>
      <c r="B13" s="27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"/>
    </row>
    <row r="14" spans="1:13" ht="19.5" customHeight="1">
      <c r="A14" s="27"/>
      <c r="B14" s="27"/>
      <c r="C14" s="27"/>
      <c r="D14" s="27"/>
      <c r="E14" s="27"/>
      <c r="F14" s="27"/>
      <c r="G14" s="27"/>
      <c r="H14" s="27"/>
      <c r="I14" s="28"/>
      <c r="J14" s="27"/>
      <c r="K14" s="27"/>
      <c r="L14" s="27"/>
      <c r="M14" s="2"/>
    </row>
    <row r="15" spans="1:13" ht="40.5" customHeight="1">
      <c r="A15" s="27"/>
      <c r="B15" s="27"/>
      <c r="C15" s="36" t="s">
        <v>6</v>
      </c>
      <c r="D15" s="36"/>
      <c r="E15" s="36"/>
      <c r="F15" s="36"/>
      <c r="G15" s="36"/>
      <c r="H15" s="36"/>
      <c r="I15" s="36"/>
      <c r="J15" s="27"/>
      <c r="K15" s="27"/>
      <c r="L15" s="27"/>
      <c r="M15" s="2"/>
    </row>
    <row r="16" spans="1:13" ht="47.25" customHeight="1">
      <c r="A16" s="27"/>
      <c r="B16" s="27"/>
      <c r="C16" s="27"/>
      <c r="D16" s="27"/>
      <c r="E16" s="27"/>
      <c r="F16" s="27"/>
      <c r="G16" s="27"/>
      <c r="H16" s="27"/>
      <c r="I16" s="28"/>
      <c r="J16" s="27"/>
      <c r="K16" s="27"/>
      <c r="L16" s="27"/>
      <c r="M16" s="2"/>
    </row>
    <row r="17" spans="1:13" ht="42" customHeight="1">
      <c r="A17" s="27"/>
      <c r="B17" s="27"/>
      <c r="C17" s="27"/>
      <c r="D17" s="27"/>
      <c r="E17" s="27"/>
      <c r="F17" s="27"/>
      <c r="G17" s="27"/>
      <c r="H17" s="27"/>
      <c r="I17" s="28"/>
      <c r="J17" s="27"/>
      <c r="K17" s="27"/>
      <c r="L17" s="27"/>
      <c r="M17" s="2"/>
    </row>
    <row r="18" spans="1:13" ht="13.5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</row>
    <row r="19" spans="1:13" ht="13.5">
      <c r="A19" s="3"/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</row>
    <row r="20" spans="1:13" ht="13.5">
      <c r="A20" s="3"/>
      <c r="B20" s="3" t="s">
        <v>10</v>
      </c>
      <c r="C20" s="3"/>
      <c r="D20" s="3"/>
      <c r="E20" s="3"/>
      <c r="F20" s="3"/>
      <c r="G20" s="3" t="s">
        <v>11</v>
      </c>
      <c r="H20" s="3"/>
      <c r="I20" s="4"/>
      <c r="J20" s="3"/>
      <c r="K20" s="3"/>
      <c r="L20" s="3"/>
      <c r="M20" s="3"/>
    </row>
    <row r="21" spans="1:13" ht="13.5">
      <c r="A21" s="3"/>
      <c r="B21" s="5" t="s">
        <v>0</v>
      </c>
      <c r="C21" s="6" t="s">
        <v>9</v>
      </c>
      <c r="D21" s="6" t="s">
        <v>8</v>
      </c>
      <c r="E21" s="7"/>
      <c r="F21" s="8">
        <f>IF(F6=5,F22,IF(F6=6,F23,IF(F6=7,F24,IF(F6=8,F25,IF(F6=9,F26,IF(F6=10,F27,IF(F6=11,F28,IF(F6=12,F29,))))))))</f>
        <v>0</v>
      </c>
      <c r="G21" s="5" t="s">
        <v>0</v>
      </c>
      <c r="H21" s="6" t="s">
        <v>9</v>
      </c>
      <c r="I21" s="6" t="s">
        <v>8</v>
      </c>
      <c r="J21" s="7"/>
      <c r="K21" s="8">
        <f>IF(F6=5,K22,IF(F6=6,K23,IF(F6=7,K24,IF(F6=8,K25,IF(F6=9,K26,IF(F6=10,K27,IF(F6=11,K28,IF(F6=12,K29,))))))))</f>
        <v>0</v>
      </c>
      <c r="L21" s="3"/>
      <c r="M21" s="3"/>
    </row>
    <row r="22" spans="1:13" ht="13.5">
      <c r="A22" s="3"/>
      <c r="B22" s="9">
        <v>5</v>
      </c>
      <c r="C22" s="10">
        <v>0.386</v>
      </c>
      <c r="D22" s="10">
        <v>23.699</v>
      </c>
      <c r="E22" s="11">
        <f>0.386*F9-23.699</f>
        <v>-23.699</v>
      </c>
      <c r="F22" s="12">
        <f>(F12-E22)/E22%</f>
        <v>-100</v>
      </c>
      <c r="G22" s="9">
        <v>5</v>
      </c>
      <c r="H22" s="10">
        <v>0.377</v>
      </c>
      <c r="I22" s="13">
        <v>22.75</v>
      </c>
      <c r="J22" s="14">
        <f>0.377*F9-22.75</f>
        <v>-22.75</v>
      </c>
      <c r="K22" s="12">
        <f>(F12-J22)/J22%</f>
        <v>-100</v>
      </c>
      <c r="L22" s="3"/>
      <c r="M22" s="3"/>
    </row>
    <row r="23" spans="1:13" ht="13.5">
      <c r="A23" s="3"/>
      <c r="B23" s="9">
        <v>6</v>
      </c>
      <c r="C23" s="10">
        <v>0.461</v>
      </c>
      <c r="D23" s="10">
        <v>32.382</v>
      </c>
      <c r="E23" s="11">
        <f>0.461*F9-32.382</f>
        <v>-32.382</v>
      </c>
      <c r="F23" s="12">
        <f>(F12-E23)/E23%</f>
        <v>-100</v>
      </c>
      <c r="G23" s="9">
        <v>6</v>
      </c>
      <c r="H23" s="10">
        <v>0.458</v>
      </c>
      <c r="I23" s="13">
        <v>32.079</v>
      </c>
      <c r="J23" s="15">
        <f>0.458*F9-32.079</f>
        <v>-32.079</v>
      </c>
      <c r="K23" s="12">
        <f>(F12-J23)/J23%</f>
        <v>-100</v>
      </c>
      <c r="L23" s="3"/>
      <c r="M23" s="3"/>
    </row>
    <row r="24" spans="1:13" ht="13.5">
      <c r="A24" s="3"/>
      <c r="B24" s="9">
        <v>7</v>
      </c>
      <c r="C24" s="10">
        <v>0.513</v>
      </c>
      <c r="D24" s="10">
        <v>38.878</v>
      </c>
      <c r="E24" s="11">
        <f>0.513*F9-38.878</f>
        <v>-38.878</v>
      </c>
      <c r="F24" s="12">
        <f>(F12-E24)/E24%</f>
        <v>-100</v>
      </c>
      <c r="G24" s="9">
        <v>7</v>
      </c>
      <c r="H24" s="10">
        <v>0.508</v>
      </c>
      <c r="I24" s="13">
        <v>38.367</v>
      </c>
      <c r="J24" s="15">
        <f>0.508*F9-38.367</f>
        <v>-38.367</v>
      </c>
      <c r="K24" s="12">
        <f>(F12-J24)/J24%</f>
        <v>-100</v>
      </c>
      <c r="L24" s="3"/>
      <c r="M24" s="3"/>
    </row>
    <row r="25" spans="1:13" ht="13.5">
      <c r="A25" s="3"/>
      <c r="B25" s="9">
        <v>8</v>
      </c>
      <c r="C25" s="10">
        <v>0.592</v>
      </c>
      <c r="D25" s="10">
        <v>48.804</v>
      </c>
      <c r="E25" s="11">
        <f>0.592*F9-48.804</f>
        <v>-48.804</v>
      </c>
      <c r="F25" s="12">
        <f>(F12-E25)/E25%</f>
        <v>-100</v>
      </c>
      <c r="G25" s="9">
        <v>8</v>
      </c>
      <c r="H25" s="10">
        <v>0.561</v>
      </c>
      <c r="I25" s="13">
        <v>45.006</v>
      </c>
      <c r="J25" s="15">
        <f>0.561*F9-45.006</f>
        <v>-45.006</v>
      </c>
      <c r="K25" s="12">
        <f>(F12-J25)/J25%</f>
        <v>-100</v>
      </c>
      <c r="L25" s="3"/>
      <c r="M25" s="3"/>
    </row>
    <row r="26" spans="1:13" ht="13.5">
      <c r="A26" s="3"/>
      <c r="B26" s="9">
        <v>9</v>
      </c>
      <c r="C26" s="10">
        <v>0.687</v>
      </c>
      <c r="D26" s="10">
        <v>61.39</v>
      </c>
      <c r="E26" s="11">
        <f>0.687*F9-61.39</f>
        <v>-61.39</v>
      </c>
      <c r="F26" s="12">
        <f>(F12-E26)/E26%</f>
        <v>-100</v>
      </c>
      <c r="G26" s="9">
        <v>9</v>
      </c>
      <c r="H26" s="10">
        <v>0.652</v>
      </c>
      <c r="I26" s="13">
        <v>56.992</v>
      </c>
      <c r="J26" s="15">
        <f>0.652*F9-56.992</f>
        <v>-56.992</v>
      </c>
      <c r="K26" s="12">
        <f>(F12-J26)/J26%</f>
        <v>-100</v>
      </c>
      <c r="L26" s="3"/>
      <c r="M26" s="3"/>
    </row>
    <row r="27" spans="1:13" ht="13.5">
      <c r="A27" s="3"/>
      <c r="B27" s="9">
        <v>10</v>
      </c>
      <c r="C27" s="10">
        <v>0.752</v>
      </c>
      <c r="D27" s="10">
        <v>70.461</v>
      </c>
      <c r="E27" s="11">
        <f>0.752*F9-70.461</f>
        <v>-70.461</v>
      </c>
      <c r="F27" s="12">
        <f>(F12-E27)/E27%</f>
        <v>-100</v>
      </c>
      <c r="G27" s="9">
        <v>10</v>
      </c>
      <c r="H27" s="10">
        <v>0.73</v>
      </c>
      <c r="I27" s="13">
        <v>68.091</v>
      </c>
      <c r="J27" s="15">
        <f>0.73*F9-68.091</f>
        <v>-68.091</v>
      </c>
      <c r="K27" s="12">
        <f>(F12-J27)/J27%</f>
        <v>-100</v>
      </c>
      <c r="L27" s="3"/>
      <c r="M27" s="3"/>
    </row>
    <row r="28" spans="1:13" ht="13.5">
      <c r="A28" s="3"/>
      <c r="B28" s="9">
        <v>11</v>
      </c>
      <c r="C28" s="10">
        <v>0.782</v>
      </c>
      <c r="D28" s="10">
        <v>75.106</v>
      </c>
      <c r="E28" s="11">
        <f>0.782*F9-75.106</f>
        <v>-75.106</v>
      </c>
      <c r="F28" s="12">
        <f>(F12-E28)/E28%</f>
        <v>-100</v>
      </c>
      <c r="G28" s="9">
        <v>11</v>
      </c>
      <c r="H28" s="10">
        <v>0.803</v>
      </c>
      <c r="I28" s="13">
        <v>78.846</v>
      </c>
      <c r="J28" s="15">
        <f>0.803*F9-78.846</f>
        <v>-78.846</v>
      </c>
      <c r="K28" s="12">
        <f>(F12-J28)/J28%</f>
        <v>-100</v>
      </c>
      <c r="L28" s="3"/>
      <c r="M28" s="3"/>
    </row>
    <row r="29" spans="1:13" ht="13.5">
      <c r="A29" s="3"/>
      <c r="B29" s="9">
        <v>12</v>
      </c>
      <c r="C29" s="10">
        <v>0.783</v>
      </c>
      <c r="D29" s="10">
        <v>75.642</v>
      </c>
      <c r="E29" s="11">
        <f>0.783*F9-75.642</f>
        <v>-75.642</v>
      </c>
      <c r="F29" s="12">
        <f>(F12-E29)/E29%</f>
        <v>-100</v>
      </c>
      <c r="G29" s="9">
        <v>12</v>
      </c>
      <c r="H29" s="10">
        <v>0.796</v>
      </c>
      <c r="I29" s="13">
        <v>76.934</v>
      </c>
      <c r="J29" s="15">
        <f>0.796*F9-76.934</f>
        <v>-76.934</v>
      </c>
      <c r="K29" s="12">
        <f>(F12-J29)/J29%</f>
        <v>-100</v>
      </c>
      <c r="L29" s="3"/>
      <c r="M29" s="3"/>
    </row>
    <row r="30" spans="1:13" ht="13.5">
      <c r="A30" s="3"/>
      <c r="B30" s="9">
        <v>13</v>
      </c>
      <c r="C30" s="10">
        <v>0.815</v>
      </c>
      <c r="D30" s="10">
        <v>81.348</v>
      </c>
      <c r="E30" s="11">
        <f>0.815*F9-81.348</f>
        <v>-81.348</v>
      </c>
      <c r="F30" s="12">
        <f>(F12-E30)/E30%</f>
        <v>-100</v>
      </c>
      <c r="G30" s="9">
        <v>13</v>
      </c>
      <c r="H30" s="10">
        <v>0.655</v>
      </c>
      <c r="I30" s="13">
        <v>54.234</v>
      </c>
      <c r="J30" s="15">
        <f>0.655*F9-54.234</f>
        <v>-54.234</v>
      </c>
      <c r="K30" s="12">
        <f>(F12-J30)/J30%</f>
        <v>-100</v>
      </c>
      <c r="L30" s="3"/>
      <c r="M30" s="3"/>
    </row>
    <row r="31" spans="1:13" ht="13.5">
      <c r="A31" s="3"/>
      <c r="B31" s="9">
        <v>14</v>
      </c>
      <c r="C31" s="10">
        <v>0.832</v>
      </c>
      <c r="D31" s="10">
        <v>83.695</v>
      </c>
      <c r="E31" s="11">
        <f>0.832*F9-83.695</f>
        <v>-83.695</v>
      </c>
      <c r="F31" s="12">
        <f>(F12-E31)/E31%</f>
        <v>-100</v>
      </c>
      <c r="G31" s="9">
        <v>14</v>
      </c>
      <c r="H31" s="10">
        <v>0.594</v>
      </c>
      <c r="I31" s="13">
        <v>43.264</v>
      </c>
      <c r="J31" s="15">
        <f>0.594*F9-43.264</f>
        <v>-43.264</v>
      </c>
      <c r="K31" s="12">
        <f>(F12-J31)/J31%</f>
        <v>-100</v>
      </c>
      <c r="L31" s="3"/>
      <c r="M31" s="3"/>
    </row>
    <row r="32" spans="1:13" ht="13.5">
      <c r="A32" s="3"/>
      <c r="B32" s="9">
        <v>15</v>
      </c>
      <c r="C32" s="10">
        <v>0.766</v>
      </c>
      <c r="D32" s="10">
        <v>70.989</v>
      </c>
      <c r="E32" s="11">
        <f>0.766*F9-70.989</f>
        <v>-70.989</v>
      </c>
      <c r="F32" s="12">
        <f>(F12-E32)/E32%</f>
        <v>-100</v>
      </c>
      <c r="G32" s="9">
        <v>15</v>
      </c>
      <c r="H32" s="10">
        <v>0.56</v>
      </c>
      <c r="I32" s="13">
        <v>37.002</v>
      </c>
      <c r="J32" s="15">
        <f>0.56*F9-37.002</f>
        <v>-37.002</v>
      </c>
      <c r="K32" s="12">
        <f>(F12-J32)/J32%</f>
        <v>-100</v>
      </c>
      <c r="L32" s="3"/>
      <c r="M32" s="3"/>
    </row>
    <row r="33" spans="1:13" ht="13.5">
      <c r="A33" s="3"/>
      <c r="B33" s="9">
        <v>16</v>
      </c>
      <c r="C33" s="10">
        <v>0.656</v>
      </c>
      <c r="D33" s="10">
        <v>51.822</v>
      </c>
      <c r="E33" s="11">
        <f>0.656*F9-51.822</f>
        <v>-51.822</v>
      </c>
      <c r="F33" s="12">
        <f>(F12-E33)/E33%</f>
        <v>-100</v>
      </c>
      <c r="G33" s="9">
        <v>16</v>
      </c>
      <c r="H33" s="10">
        <v>0.578</v>
      </c>
      <c r="I33" s="13">
        <v>39.057</v>
      </c>
      <c r="J33" s="15">
        <f>0.578*F9-39.057</f>
        <v>-39.057</v>
      </c>
      <c r="K33" s="12">
        <f>(F12-J33)/J33%</f>
        <v>-100</v>
      </c>
      <c r="L33" s="3"/>
      <c r="M33" s="3"/>
    </row>
    <row r="34" spans="1:13" ht="13.5">
      <c r="A34" s="3"/>
      <c r="B34" s="16">
        <v>17</v>
      </c>
      <c r="C34" s="17">
        <v>0.672</v>
      </c>
      <c r="D34" s="17">
        <v>53.642</v>
      </c>
      <c r="E34" s="18">
        <f>0.672*F9-53.642</f>
        <v>-53.642</v>
      </c>
      <c r="F34" s="12">
        <f>(F12-E34)/E34%</f>
        <v>-100</v>
      </c>
      <c r="G34" s="16">
        <v>17</v>
      </c>
      <c r="H34" s="17">
        <v>0.598</v>
      </c>
      <c r="I34" s="19">
        <v>42.339</v>
      </c>
      <c r="J34" s="20">
        <f>0.598*F9-42.339</f>
        <v>-42.339</v>
      </c>
      <c r="K34" s="12">
        <f>(F12-J34)/J34%</f>
        <v>-100</v>
      </c>
      <c r="L34" s="3"/>
      <c r="M34" s="3"/>
    </row>
    <row r="35" spans="1:13" ht="13.5">
      <c r="A35" s="3"/>
      <c r="B35" s="3"/>
      <c r="C35" s="3"/>
      <c r="D35" s="3"/>
      <c r="E35" s="3"/>
      <c r="F35" s="3"/>
      <c r="G35" s="3"/>
      <c r="H35" s="3"/>
      <c r="I35" s="4"/>
      <c r="J35" s="3"/>
      <c r="K35" s="3"/>
      <c r="L35" s="3"/>
      <c r="M35" s="3"/>
    </row>
    <row r="36" spans="1:13" ht="13.5">
      <c r="A36" s="3"/>
      <c r="B36" s="3"/>
      <c r="C36" s="3"/>
      <c r="D36" s="3"/>
      <c r="E36" s="3"/>
      <c r="F36" s="3"/>
      <c r="G36" s="3"/>
      <c r="H36" s="3"/>
      <c r="I36" s="4"/>
      <c r="J36" s="3"/>
      <c r="K36" s="3"/>
      <c r="L36" s="3"/>
      <c r="M36" s="3"/>
    </row>
    <row r="37" spans="1:13" ht="13.5">
      <c r="A37" s="3"/>
      <c r="B37" s="3"/>
      <c r="C37" s="3"/>
      <c r="D37" s="3"/>
      <c r="E37" s="3"/>
      <c r="F37" s="3" t="e">
        <f>(B37-E37)/E37%</f>
        <v>#DIV/0!</v>
      </c>
      <c r="G37" s="3" t="e">
        <f>IF(F37&gt;=50,"高度肥満",IF(F37&gt;=30,"中等度肥満",IF(F37&gt;=20,"軽度肥満",IF(F37&gt;=-20,"○",IF(F37&lt;=-100,"未入力",IF(F37&lt;=-30,"高度のやせ","やせ"))))))</f>
        <v>#DIV/0!</v>
      </c>
      <c r="H37" s="3"/>
      <c r="I37" s="4"/>
      <c r="J37" s="3"/>
      <c r="K37" s="3"/>
      <c r="L37" s="3"/>
      <c r="M37" s="3"/>
    </row>
    <row r="38" spans="1:13" ht="13.5">
      <c r="A38" s="3"/>
      <c r="B38" s="3"/>
      <c r="C38" s="3"/>
      <c r="D38" s="3"/>
      <c r="E38" s="3"/>
      <c r="F38" s="3" t="str">
        <f>IF(E38&gt;=50,"高度肥満",IF(E38&gt;=30,"中等度肥満",IF(E38&gt;=20,"軽度肥満",IF(E38&gt;=-20,"○",IF(E38&lt;=-100,"未入力",IF(E38&lt;=-30,"高度のやせ","やせ"))))))</f>
        <v>○</v>
      </c>
      <c r="G38" s="3"/>
      <c r="H38" s="3"/>
      <c r="I38" s="4"/>
      <c r="J38" s="3"/>
      <c r="K38" s="3"/>
      <c r="L38" s="3"/>
      <c r="M38" s="3"/>
    </row>
    <row r="39" spans="1:13" ht="13.5">
      <c r="A39" s="3"/>
      <c r="B39" s="3"/>
      <c r="C39" s="3"/>
      <c r="D39" s="3"/>
      <c r="E39" s="3"/>
      <c r="F39" s="3"/>
      <c r="G39" s="3"/>
      <c r="H39" s="3"/>
      <c r="I39" s="4"/>
      <c r="J39" s="3"/>
      <c r="K39" s="3"/>
      <c r="L39" s="3"/>
      <c r="M39" s="3"/>
    </row>
    <row r="40" spans="1:13" ht="13.5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</row>
    <row r="41" spans="1:13" ht="13.5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</row>
    <row r="42" spans="1:13" ht="13.5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</row>
    <row r="43" spans="1:13" ht="13.5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3"/>
      <c r="M43" s="3"/>
    </row>
    <row r="44" spans="1:13" ht="13.5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3"/>
      <c r="M44" s="3"/>
    </row>
    <row r="45" spans="1:13" ht="13.5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</row>
    <row r="46" spans="1:13" ht="13.5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3"/>
      <c r="M46" s="3"/>
    </row>
    <row r="47" spans="1:13" ht="13.5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</row>
    <row r="48" spans="1:13" ht="13.5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</row>
    <row r="49" spans="1:13" ht="13.5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</row>
    <row r="50" spans="1:13" ht="13.5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</row>
    <row r="51" spans="1:13" ht="13.5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</row>
    <row r="52" spans="1:13" ht="13.5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</row>
    <row r="53" spans="1:13" ht="13.5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</row>
    <row r="54" spans="1:13" ht="13.5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</row>
    <row r="55" spans="1:13" ht="13.5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</row>
    <row r="56" spans="1:13" ht="13.5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</row>
    <row r="57" spans="1:13" ht="13.5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</row>
    <row r="58" spans="1:13" ht="13.5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</row>
    <row r="59" spans="1:13" ht="13.5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</row>
    <row r="60" spans="1:13" ht="13.5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</row>
    <row r="61" spans="1:13" ht="13.5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</row>
    <row r="62" spans="1:13" ht="13.5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</row>
    <row r="63" spans="1:13" ht="13.5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</row>
    <row r="64" spans="1:13" ht="13.5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</row>
    <row r="65" spans="1:13" ht="13.5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</row>
    <row r="66" spans="1:13" ht="13.5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</row>
    <row r="67" spans="1:13" ht="13.5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</row>
    <row r="68" spans="1:13" ht="13.5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ht="13.5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  <row r="70" spans="1:13" ht="13.5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</row>
    <row r="71" spans="1:13" ht="13.5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</row>
    <row r="72" spans="1:13" ht="13.5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</row>
    <row r="73" spans="1:13" ht="13.5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</row>
    <row r="74" spans="1:13" ht="13.5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</row>
    <row r="75" spans="1:13" ht="13.5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</row>
    <row r="76" spans="1:13" ht="13.5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</row>
    <row r="77" spans="1:13" ht="13.5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</row>
    <row r="78" spans="1:13" ht="13.5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</row>
    <row r="79" spans="1:13" ht="13.5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</row>
    <row r="80" spans="1:13" ht="13.5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</row>
    <row r="81" spans="1:13" ht="13.5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</row>
    <row r="82" spans="1:13" ht="13.5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</row>
    <row r="83" spans="1:13" ht="13.5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</row>
    <row r="84" spans="1:13" ht="13.5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</row>
    <row r="85" spans="1:13" ht="13.5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</row>
    <row r="86" spans="1:13" ht="13.5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</row>
    <row r="87" spans="1:13" ht="13.5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</row>
    <row r="88" spans="1:13" ht="13.5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</row>
    <row r="89" spans="1:13" ht="13.5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</row>
    <row r="90" spans="1:13" ht="13.5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</row>
    <row r="91" spans="1:13" ht="13.5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</row>
    <row r="92" spans="1:13" ht="13.5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</row>
    <row r="93" spans="1:13" ht="13.5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</row>
    <row r="94" spans="1:13" ht="13.5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</row>
    <row r="95" spans="1:13" ht="13.5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</row>
    <row r="96" spans="1:13" ht="13.5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</row>
    <row r="97" spans="1:13" ht="13.5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</row>
    <row r="98" spans="1:13" ht="13.5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</row>
    <row r="99" spans="1:13" ht="13.5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</row>
    <row r="100" spans="1:13" ht="13.5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</row>
    <row r="101" spans="1:13" ht="13.5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</row>
  </sheetData>
  <sheetProtection password="CA9B" sheet="1" objects="1" scenarios="1" selectLockedCells="1"/>
  <mergeCells count="11">
    <mergeCell ref="A1:C1"/>
    <mergeCell ref="C2:I2"/>
    <mergeCell ref="C8:D8"/>
    <mergeCell ref="H8:I8"/>
    <mergeCell ref="C3:D3"/>
    <mergeCell ref="H3:I3"/>
    <mergeCell ref="C15:I15"/>
    <mergeCell ref="C12:D12"/>
    <mergeCell ref="H12:I12"/>
    <mergeCell ref="C11:D11"/>
    <mergeCell ref="H11:I11"/>
  </mergeCells>
  <dataValidations count="1">
    <dataValidation errorStyle="warning" type="whole" allowBlank="1" showInputMessage="1" showErrorMessage="1" prompt="６から１１の数字です" errorTitle="じぶんのねんれいです" error="小学校１年生は　６&#10;小学校２年生は　７　です" sqref="F6">
      <formula1>6</formula1>
      <formula2>11</formula2>
    </dataValidation>
  </dataValidations>
  <printOptions/>
  <pageMargins left="0.75" right="0.75" top="0.69" bottom="0.75" header="0.74" footer="0.512"/>
  <pageSetup horizontalDpi="300" verticalDpi="300" orientation="portrait" paperSize="9" scale="91" r:id="rId6"/>
  <legacyDrawing r:id="rId5"/>
  <oleObjects>
    <oleObject progId="MSPhotoEd.3" shapeId="1376635" r:id="rId1"/>
    <oleObject progId="MSPhotoEd.3" shapeId="1378581" r:id="rId2"/>
    <oleObject progId="MSPhotoEd.3" shapeId="1384950" r:id="rId3"/>
    <oleObject progId="MSPhotoEd.3" shapeId="13877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hyoshida</cp:lastModifiedBy>
  <cp:lastPrinted>2007-02-07T08:06:43Z</cp:lastPrinted>
  <dcterms:created xsi:type="dcterms:W3CDTF">2007-01-04T00:21:14Z</dcterms:created>
  <dcterms:modified xsi:type="dcterms:W3CDTF">2007-10-11T04:07:15Z</dcterms:modified>
  <cp:category/>
  <cp:version/>
  <cp:contentType/>
  <cp:contentStatus/>
</cp:coreProperties>
</file>