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80" windowWidth="20115" windowHeight="9075" tabRatio="764" activeTab="0"/>
  </bookViews>
  <sheets>
    <sheet name="平均工賃（月額）" sheetId="1" r:id="rId1"/>
    <sheet name="平均工賃（時間額）" sheetId="2" r:id="rId2"/>
    <sheet name="施設数" sheetId="3" r:id="rId3"/>
    <sheet name="就労Ａ型（雇用型）" sheetId="4" r:id="rId4"/>
    <sheet name="就労Ａ型（非雇用型）" sheetId="5" r:id="rId5"/>
    <sheet name="就労B型" sheetId="6" r:id="rId6"/>
    <sheet name="Sheet1" sheetId="7" r:id="rId7"/>
  </sheets>
  <definedNames>
    <definedName name="_20030502_daicho_saishin" localSheetId="3">#REF!</definedName>
    <definedName name="_20030502_daicho_saishin" localSheetId="4">#REF!</definedName>
    <definedName name="_20030502_daicho_saishin" localSheetId="5">#REF!</definedName>
    <definedName name="_xlnm._FilterDatabase" localSheetId="3" hidden="1">'就労Ａ型（雇用型）'!$A$1:$L$737</definedName>
    <definedName name="_xlnm._FilterDatabase" localSheetId="4" hidden="1">'就労Ａ型（非雇用型）'!$A$1:$L$737</definedName>
    <definedName name="_xlnm._FilterDatabase" localSheetId="5" hidden="1">'就労B型'!$A$1:$L$841</definedName>
    <definedName name="_xlnm.Print_Area" localSheetId="3">'就労Ａ型（雇用型）'!$B$1:$Z$81</definedName>
    <definedName name="_xlnm.Print_Area" localSheetId="4">'就労Ａ型（非雇用型）'!$B$1:$Z$81</definedName>
    <definedName name="_xlnm.Print_Area" localSheetId="5">'就労B型'!$A$1:$Z$185</definedName>
    <definedName name="_xlnm.Print_Titles" localSheetId="3">'就労Ａ型（雇用型）'!$B:$D,'就労Ａ型（雇用型）'!$1:$4</definedName>
    <definedName name="_xlnm.Print_Titles" localSheetId="4">'就労Ａ型（非雇用型）'!$B:$D,'就労Ａ型（非雇用型）'!$1:$4</definedName>
    <definedName name="_xlnm.Print_Titles" localSheetId="5">'就労B型'!$B:$D,'就労B型'!$1:$4</definedName>
  </definedNames>
  <calcPr fullCalcOnLoad="1"/>
</workbook>
</file>

<file path=xl/sharedStrings.xml><?xml version="1.0" encoding="utf-8"?>
<sst xmlns="http://schemas.openxmlformats.org/spreadsheetml/2006/main" count="1241" uniqueCount="272">
  <si>
    <t>対象者延人数</t>
  </si>
  <si>
    <t>廃止</t>
  </si>
  <si>
    <t>定員</t>
  </si>
  <si>
    <t>都道府県名</t>
  </si>
  <si>
    <t>都道府県</t>
  </si>
  <si>
    <t>工賃平均額</t>
  </si>
  <si>
    <t>工賃支払総額</t>
  </si>
  <si>
    <t>新設</t>
  </si>
  <si>
    <t>就労継続
支援Ａ型</t>
  </si>
  <si>
    <t>就労継続
支援Ｂ型</t>
  </si>
  <si>
    <t>報告
施設数</t>
  </si>
  <si>
    <t>調査対象施設数</t>
  </si>
  <si>
    <t>回収状況</t>
  </si>
  <si>
    <t>回収率</t>
  </si>
  <si>
    <t>施設数</t>
  </si>
  <si>
    <t>全施設</t>
  </si>
  <si>
    <t>時間額</t>
  </si>
  <si>
    <t>月額</t>
  </si>
  <si>
    <t>事業所名</t>
  </si>
  <si>
    <t>備考</t>
  </si>
  <si>
    <t>事業所数</t>
  </si>
  <si>
    <t>青森県</t>
  </si>
  <si>
    <t>(0210100723) セルプステーション青森</t>
  </si>
  <si>
    <t>(0210100772) 障害者就労継続支援「Ａ型」事業所「希望」</t>
  </si>
  <si>
    <t>(0210101317) 丸山の郷</t>
  </si>
  <si>
    <t>(0210101481) くいーる作業所</t>
  </si>
  <si>
    <t>(0210101564) 就労継続支援Ａ型事業所フラット</t>
  </si>
  <si>
    <t>(0210200648) つがる野工房パッケージセンター</t>
  </si>
  <si>
    <t>(0210200747) 障害福祉就労継続支援施設（Ａ型）三和の里</t>
  </si>
  <si>
    <t>(0210300216) クローバーズピア八戸東</t>
  </si>
  <si>
    <t>(0210301115) 就労継続支援Ａ型「ドリーム」</t>
  </si>
  <si>
    <t>(0210400271) ふ～どスタジオ八晃園</t>
  </si>
  <si>
    <t>(0210400511) 指定障害者就労継続支援Ａ型事業所「創」</t>
  </si>
  <si>
    <t>(0210600409) 一般社団法人HRPSとわだ作業所</t>
  </si>
  <si>
    <t>(0210700084) 就労継続支援Ａ型事業所「希望」蓬田</t>
  </si>
  <si>
    <t>(0211000112) 多機能型事業所飛翔食房</t>
  </si>
  <si>
    <t>(0211100136) 多機能型障害福祉サービス事業所 城西の杜</t>
  </si>
  <si>
    <t>(0211100177) 指定就労継続支援Ａ型事業所　ぽぷらのもり太陽</t>
  </si>
  <si>
    <t>(0211200100) 心の里うぐいす</t>
  </si>
  <si>
    <t>(0211200167) 特定非営利活動法人三本の木 就労継続支援Ａ型・Ｂ型フレンド</t>
  </si>
  <si>
    <t>(0211600309) 株式会社エンジェルス</t>
  </si>
  <si>
    <t>(0212000186) 株式会社太陽ファーム</t>
  </si>
  <si>
    <t>(0212000194) 株式会社しあわせ農園</t>
  </si>
  <si>
    <t>(0212000236) 月見野食房</t>
  </si>
  <si>
    <t>(0210100020) 地域サービスセンターＳＡＮＮet</t>
  </si>
  <si>
    <t>(0210100301) 青森コロニーソレイユ</t>
  </si>
  <si>
    <t>(0210100418) 夢香房すてっぷ</t>
  </si>
  <si>
    <t>(0210100673) 就労継続支援（Ｂ型）あづまーる</t>
  </si>
  <si>
    <t>(0210100731) 障害者サービスセンターさくら</t>
  </si>
  <si>
    <t>(0210100749) 青森コロニーセンター</t>
  </si>
  <si>
    <t>(0210100970) ハーモニー作業所</t>
  </si>
  <si>
    <t>(0210100996) 青森コロニーリハビリ</t>
  </si>
  <si>
    <t>(0210101010) ふうあの家</t>
  </si>
  <si>
    <t>(0210101028) 夢中CLUB</t>
  </si>
  <si>
    <t>(0210101036) 障害福祉サービス事業者アップルハウス大釈迦</t>
  </si>
  <si>
    <t>(0210101069) 月見野作業所</t>
  </si>
  <si>
    <t>(0210101077) 月見野第２</t>
  </si>
  <si>
    <t>(0210101119) こぶしの家</t>
  </si>
  <si>
    <t>(0210101143) やましろ作業所</t>
  </si>
  <si>
    <t>(0210101267) 福祉ショップ西部</t>
  </si>
  <si>
    <t>(0210101333) 特定非営利活動法人ドリーム工房</t>
  </si>
  <si>
    <t>(0210101358) 指定障害福祉サービス事業所　うとうの園</t>
  </si>
  <si>
    <t>(0210101366) 就労継続支援Ｂ型　Ｃ－ＦＬＯＷＥＲ</t>
  </si>
  <si>
    <t>(0210101523) 就労継続支援Ｂ型事業所チョコレート</t>
  </si>
  <si>
    <t>(0210200739) 就労サポートひろさき</t>
  </si>
  <si>
    <t>(0210201034) 就労継続支援Ｂ型事業所つくしの家</t>
  </si>
  <si>
    <t>(0210201109) ワークランド茜</t>
  </si>
  <si>
    <t>(0210201125) 弘前大清水希望の家</t>
  </si>
  <si>
    <t>(0210300190) 柿の木苑</t>
  </si>
  <si>
    <t>(0210300265) こだまの園</t>
  </si>
  <si>
    <t>(0210300489) うみねこ幸房</t>
  </si>
  <si>
    <t>(0210300539) 障害者サポートセンターくるみの里</t>
  </si>
  <si>
    <t>(0210300588) 特定非営利活動法人コスモス園友愛の会</t>
  </si>
  <si>
    <t>(0210300596) 特定非営利活動法人来夢の里</t>
  </si>
  <si>
    <t>(0210300745) 青森ワークキャンパス</t>
  </si>
  <si>
    <t>(0210300836) 第二のぞみ園</t>
  </si>
  <si>
    <t>(0210300901) グッジョブ妙光園</t>
  </si>
  <si>
    <t>(0210300984) ライブリー妙光園</t>
  </si>
  <si>
    <t>(0210300992) サポートセンター虹</t>
  </si>
  <si>
    <t>(0210301008) 多機能型サービス事業所ベル・エポック</t>
  </si>
  <si>
    <t>(0210301016) 指定障害福祉サービス事業所ドッグガーデン茶居花</t>
  </si>
  <si>
    <t>(0210301024) 指定障害福祉サービス事業所カフェレストラン茶居花</t>
  </si>
  <si>
    <t>(0210301032) 大輪</t>
  </si>
  <si>
    <t>(0210301040) ワーク柿の木苑</t>
  </si>
  <si>
    <t>(0210400271) ワークサポート八晃園</t>
  </si>
  <si>
    <t>(0210400362) 特定非営利活動法人ＭＥＧＯ</t>
  </si>
  <si>
    <t>(0210400503) 北風と太陽の川原</t>
  </si>
  <si>
    <t>(0210400511) 指定障害者就労継続支援Ｂ型事業所「拓」</t>
  </si>
  <si>
    <t>(0210500013) 山郷館デイサービスセンター黒石</t>
  </si>
  <si>
    <t>(0210600425) 障がい福祉サービス事業所農工園千里平</t>
  </si>
  <si>
    <t>(0210600433) ゆにパン工房</t>
  </si>
  <si>
    <t>(0210600441) フレンドリーホーム公立もくもっく</t>
  </si>
  <si>
    <t>(0210600458) 特定非営利活動法人ワークハウスとわだ</t>
  </si>
  <si>
    <t>(0210700035) 障害者総合福祉センターなつどまり就労サポートセンターさつき</t>
  </si>
  <si>
    <t>(0210800025) ゆきあいの里</t>
  </si>
  <si>
    <t>(0210900056) ワークキャンパス大鰐</t>
  </si>
  <si>
    <t>(0210900072) 玄輝門</t>
  </si>
  <si>
    <t>(0211000013) 就労継続支援センターあいゆう工房</t>
  </si>
  <si>
    <t>(0211000096) 夢の森</t>
  </si>
  <si>
    <t>(0211030028) 就労継続支援事業所鶴花塾</t>
  </si>
  <si>
    <t>(0211100102) 日中活動支援センターつばさ館</t>
  </si>
  <si>
    <t>(0211100128) 障害者支援施設あすなろクリーナース</t>
  </si>
  <si>
    <t>(0211100136) 多機能型障害福祉サービス事業所城西の杜</t>
  </si>
  <si>
    <t>(0211100193) クローバー作業所</t>
  </si>
  <si>
    <t>(0211100227) 公立ぎんなん寮</t>
  </si>
  <si>
    <t>(0211200019) 三戸郡地域生活支援センター</t>
  </si>
  <si>
    <t>(0211200027) すまいる工房</t>
  </si>
  <si>
    <t>(0211200084) 森の菜園</t>
  </si>
  <si>
    <t>(0211200092) 森の菜園・たっこ</t>
  </si>
  <si>
    <t>(0211200159) 特定非営利活動法人どんぐりの家多機能型小規模福祉施設就労支援施設「すてっぷ」</t>
  </si>
  <si>
    <t>(0211260021) ホープフルのぎく園</t>
  </si>
  <si>
    <t>(0211600192) 障害福祉サービス事業所工房「歩み」</t>
  </si>
  <si>
    <t>(0211700075) 日中活動支援センターわいわい(WAIWAI)</t>
  </si>
  <si>
    <t>(0211800057) 障害者支援施設かけはし寮</t>
  </si>
  <si>
    <t>(0212000160) 夢工房月見野</t>
  </si>
  <si>
    <t>(0210101523) 就労継続支援Ａ型事業所ドーナツ</t>
  </si>
  <si>
    <t>(0210101630) 指定就労継続支援Ａ型 みのり</t>
  </si>
  <si>
    <t>(0210101655) 障害福祉支援プラザ</t>
  </si>
  <si>
    <t>(0210201257) さくらの杜</t>
  </si>
  <si>
    <t>(0210301099) アイデンド八戸</t>
  </si>
  <si>
    <t>(0211600341) 指定就労継続支援Ａ型事業所 はなまるみっけ</t>
  </si>
  <si>
    <t>(0210101580) 憩いの広場 まんぷく</t>
  </si>
  <si>
    <t>(0210101598) 就労継続支援Ｂ型 ほ・だあちゃ</t>
  </si>
  <si>
    <t>(0210101044) 青森月見寮</t>
  </si>
  <si>
    <t>(0210101663) ハートスポット作業所</t>
  </si>
  <si>
    <t>(0211600234) 障害福祉施設 ハートランドさくら</t>
  </si>
  <si>
    <t>(0211500061) 障害者就労トライアルセンターボイス</t>
  </si>
  <si>
    <t>(0211100177) 指定就労継続支援Ｂ型事業所 第二ぽぷらのもり太陽</t>
  </si>
  <si>
    <t>(0211700083) 就労継続支援Ｂ型事業所 ベア・ハウス</t>
  </si>
  <si>
    <t>(0211700091) せせらぎの里 こうはく</t>
  </si>
  <si>
    <t>(0210400537) ライフサポート 夢の森</t>
  </si>
  <si>
    <t>(0212100176) きりんの里</t>
  </si>
  <si>
    <t>(0210301248) チョコ・クッキー八戸</t>
  </si>
  <si>
    <t>(0210100640) 就労継続支援「A型」事業所「響」</t>
  </si>
  <si>
    <t>(0211700059) 工房あぐりの里</t>
  </si>
  <si>
    <t>(0210100301) 青森コロニーソレイユ</t>
  </si>
  <si>
    <t>(0210200788) 株式会社サポート大樹</t>
  </si>
  <si>
    <t>(0210300968) あっとワーク</t>
  </si>
  <si>
    <t>(0210201232) co na</t>
  </si>
  <si>
    <t>(0210400339) ワークセンターのれそれ</t>
  </si>
  <si>
    <t>(0210101549) パッソ ア パッソ</t>
  </si>
  <si>
    <t>(0210400503) モアレ</t>
  </si>
  <si>
    <t>(0210200358) エイブル</t>
  </si>
  <si>
    <t>(0210200820) ゆいまある</t>
  </si>
  <si>
    <t>(0210900049) ワークショップ大鰐</t>
  </si>
  <si>
    <t>(0210100699) はっこう</t>
  </si>
  <si>
    <t>(0210300711) リヴェールユートピア</t>
  </si>
  <si>
    <t>(0210200416) ワークいずみ</t>
  </si>
  <si>
    <t>(0211600093) 特定非営利活動法人アックス工房</t>
  </si>
  <si>
    <t>(0210300794) 就労継続支援Ｂ型事業所あおば</t>
  </si>
  <si>
    <t>(0210600201) カシスのしずく</t>
  </si>
  <si>
    <t>(0210300844) エンジェルハウス</t>
  </si>
  <si>
    <t>(0210600334) 肉のどてやま</t>
  </si>
  <si>
    <t>(0210100947) 待望園</t>
  </si>
  <si>
    <t>(0210300604) ジョイフルパークユートピア</t>
  </si>
  <si>
    <t>(0211700059) 就労継続支援Ｂ型工房あぐりの里</t>
  </si>
  <si>
    <t>(0210101135) ハートフレンド</t>
  </si>
  <si>
    <t>(0210101259) スタジオとまと</t>
  </si>
  <si>
    <t>(0210201042) サポートセンターさくら</t>
  </si>
  <si>
    <t>(0210301107) ソーシャルファームエッグス</t>
  </si>
  <si>
    <t>(0210400057) ワークセンターつばき</t>
  </si>
  <si>
    <t>(0210400412) トライアルセンターあさひ</t>
  </si>
  <si>
    <t>(0210600417) クリエイティブサポートぷちぶろう</t>
  </si>
  <si>
    <t>(0211100151) シャーローム</t>
  </si>
  <si>
    <t>(0211500129) ありすブレッドスタジオ</t>
  </si>
  <si>
    <t>(0210100871) くりぃむ</t>
  </si>
  <si>
    <t>(0210700076) エコル</t>
  </si>
  <si>
    <t>(0212100135) カリフラワー</t>
  </si>
  <si>
    <t>(0210101606) ココア</t>
  </si>
  <si>
    <t>(0211500137) ソーシャルファームオハナ</t>
  </si>
  <si>
    <t>(0210301230) ラボーロ</t>
  </si>
  <si>
    <t>(0210600490) ベル・クオーレ</t>
  </si>
  <si>
    <t>平成26年度</t>
  </si>
  <si>
    <t>就労継続
支援Ａ型
（雇用型）</t>
  </si>
  <si>
    <t>就労継続
支援Ａ型
（非雇用型）</t>
  </si>
  <si>
    <t>目標工賃額
（H27）</t>
  </si>
  <si>
    <t>目標工賃額
（H28）</t>
  </si>
  <si>
    <t>目標工賃額
（H29）</t>
  </si>
  <si>
    <t>法人種別</t>
  </si>
  <si>
    <t>－</t>
  </si>
  <si>
    <t>－</t>
  </si>
  <si>
    <t>(0210101713) ビルシャナ</t>
  </si>
  <si>
    <t>(0210101721) サン・ネット</t>
  </si>
  <si>
    <t>(0210101895) ワークステーション</t>
  </si>
  <si>
    <t>(0210201356) チョコ・ドーナツ弘前</t>
  </si>
  <si>
    <t>(0210201364) 就労継続支援Ａ型事業所「わん・せるふ」</t>
  </si>
  <si>
    <t>(0210301297) 宝の社</t>
  </si>
  <si>
    <t>(0210301222) りんごっこ</t>
  </si>
  <si>
    <t>(0210301347) エスペランサ</t>
  </si>
  <si>
    <t>(0210400594) チョコ・ドーナツ五所川原</t>
  </si>
  <si>
    <t>(0210600342) 農園カフェ日々木</t>
  </si>
  <si>
    <t>(0210600516) 然</t>
  </si>
  <si>
    <t>(0210700035) 就労サポートセンターさつき</t>
  </si>
  <si>
    <t>(0211500152) 障がい者就労継続支援ＡＢ型事業所　合同会社咲花ー菜</t>
  </si>
  <si>
    <t>(0210201380) ジョブネット</t>
  </si>
  <si>
    <t>(0210301339) いろどり</t>
  </si>
  <si>
    <t>(0210400586) 就労センターステップ１</t>
  </si>
  <si>
    <t>(0210400545) はたらびーた</t>
  </si>
  <si>
    <t>(0210500138) ミルミルハウス</t>
  </si>
  <si>
    <t>(0210600342) 農園カフェ日々木</t>
  </si>
  <si>
    <t>(0210600508) 就労継続支援Ｂ型事業所 八甲荘</t>
  </si>
  <si>
    <t>(0210900106) 就労継続支援Ｂ型事業所 せせらぎの園</t>
  </si>
  <si>
    <t>(0210900130) 駒のまほろば</t>
  </si>
  <si>
    <t>(0211100201) おおばこ作業所</t>
  </si>
  <si>
    <t>(0211200134) 三戸郡福祉事務組合立 やまばと寮</t>
  </si>
  <si>
    <t>(0211200142) サポートセンターあさひ</t>
  </si>
  <si>
    <t>(0211400023) 就労継続支援Ｂ型事業所 エフォート</t>
  </si>
  <si>
    <t>(0211500145) 指定就労継続支援Ｂ型事業所 心のとも作業所</t>
  </si>
  <si>
    <t>(0211500152) 障がい者就労継続支援ＡＢ型事業所 合同会社咲花ー菜</t>
  </si>
  <si>
    <t>(0211600366) チョコむつ</t>
  </si>
  <si>
    <t>(0212000087) 就労継続支援センター ひまわりの家</t>
  </si>
  <si>
    <t>(0212000244) 楽多</t>
  </si>
  <si>
    <t>(0210101416) 森の工房 ふれ・あい</t>
  </si>
  <si>
    <t>(0210101432) 障害者サービスセンター さくら第二</t>
  </si>
  <si>
    <t>(0210200226) 多機能型障害福祉サービス事業所 りんごの里</t>
  </si>
  <si>
    <t>(0210200515) 就労継続支援事業所 ないすらいふ</t>
  </si>
  <si>
    <t>(0210201018) 障害者支援施設草薙園 ひまわり</t>
  </si>
  <si>
    <t>(0210201117) 多機能型事業所 大石の里</t>
  </si>
  <si>
    <t>(0210300893) 障害福祉サービス事業所 田面木の家</t>
  </si>
  <si>
    <t>(0210400305) 就労継続支援Ｂ型事業所 栄幸園</t>
  </si>
  <si>
    <t>(0211200043) 就労継続支援Ｂ型事業所 移山寮</t>
  </si>
  <si>
    <t>(0211500111) 就労継続支援Ｂ型事業所 ワークランドつばさ</t>
  </si>
  <si>
    <t>(0211600226) 就労継続支援Ｂ型事業所 サポートセンターひろば</t>
  </si>
  <si>
    <t>(0211700067) 就労継続支援Ｂ型事業所 ワークハウスサポート</t>
  </si>
  <si>
    <t>(0212100143) 障害者支援施設 旭光園</t>
  </si>
  <si>
    <t>(0210101549) パッソ ア パッソ</t>
  </si>
  <si>
    <t>(0211100177) 指定就労継続支援Ａ型事業所 ぽぷらのもり太陽</t>
  </si>
  <si>
    <t>(0210301289) トータルサポート・ソレイユ</t>
  </si>
  <si>
    <t>平成27年度各施設種別平均工賃一覧（月額）</t>
  </si>
  <si>
    <t>平成27年度各施設種別平均工賃一覧（時間額）</t>
  </si>
  <si>
    <t>平成27年度</t>
  </si>
  <si>
    <t>(0210102067) 陽より会</t>
  </si>
  <si>
    <t>○</t>
  </si>
  <si>
    <t>－</t>
  </si>
  <si>
    <t>(0210102042) じょいん</t>
  </si>
  <si>
    <t>(0210102075) 障がい者ワークセンター大成</t>
  </si>
  <si>
    <t>(0210102018) チョコなみおか</t>
  </si>
  <si>
    <t>(0210102034) チョコせんがり</t>
  </si>
  <si>
    <t>(0210102059) チョコこうばた</t>
  </si>
  <si>
    <t>(0210200648) つかのファーム</t>
  </si>
  <si>
    <t>(0210201307) 弘前ビジネスアカデミー</t>
  </si>
  <si>
    <t>(0210201422) NEXT</t>
  </si>
  <si>
    <t>(0210201471) 特定非営利活動法人愛心会ハート・ツリー</t>
  </si>
  <si>
    <t>(0210201497)杉の子</t>
  </si>
  <si>
    <t>(0210301388)就労継続支援B型事業所ロード</t>
  </si>
  <si>
    <t>(0210301396)アイデンド八戸就労継続支援B型事業所</t>
  </si>
  <si>
    <t>(0210301362) 八戸グリーンプランツ</t>
  </si>
  <si>
    <t>(0210400636) 夢の森ラッキー</t>
  </si>
  <si>
    <t>○</t>
  </si>
  <si>
    <t>(0211100268) ほっとワークはぴくる</t>
  </si>
  <si>
    <t>○</t>
  </si>
  <si>
    <t>(0210101150) 就労サポートセンターそら</t>
  </si>
  <si>
    <t>休止</t>
  </si>
  <si>
    <t>(0210201505) 就労継続支援事業所リトルbyリトル</t>
  </si>
  <si>
    <t>(0210301222) りんごっこ</t>
  </si>
  <si>
    <t>(0210101903) 株式会社ＨＳＳ青森事業所</t>
  </si>
  <si>
    <t>○</t>
  </si>
  <si>
    <t>(0210101911) くいーる作業所・花園</t>
  </si>
  <si>
    <t>(0210101960) Kanとその仲間たちのLoft青森事業所</t>
  </si>
  <si>
    <t>(0210201414) にじのいろ</t>
  </si>
  <si>
    <t>(0210201430) 就労継続支援Ａ型事業所「あどばんす」</t>
  </si>
  <si>
    <t>(0210201463) 就労継続支援Ａ型事業所りんごっこ</t>
  </si>
  <si>
    <t>(0210201489) 株式会社エフリング弘前事業所</t>
  </si>
  <si>
    <t>(0210201497) 杉の子</t>
  </si>
  <si>
    <t>(0210201513) 就労継続支援Ａ型事業所ジョイネット大町</t>
  </si>
  <si>
    <t>(0210301354) ルミック</t>
  </si>
  <si>
    <t>(0210301370) 株式会社ふぁーすと八戸事業所</t>
  </si>
  <si>
    <t>(0210400644) 就労継続支援Ａ型事業所「さくら」</t>
  </si>
  <si>
    <t>(0210600532) アイデンド十和田</t>
  </si>
  <si>
    <t>(0210900148) 田舎館農房</t>
  </si>
  <si>
    <t>(0211000161) 就労継続支援Ａ型事業所元気</t>
  </si>
  <si>
    <t>(0211500061) ｃａｆｅ４２</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</si>
</sst>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Red]\-#,##0\ "/>
    <numFmt numFmtId="179" formatCode="0_);[Red]\(0\)"/>
    <numFmt numFmtId="180" formatCode="#,##0&quot;人&quot;"/>
    <numFmt numFmtId="181" formatCode="#,##0&quot;円&quot;"/>
    <numFmt numFmtId="182" formatCode="#,##0;[Red]#,##0"/>
    <numFmt numFmtId="183" formatCode="#,##0\ "/>
    <numFmt numFmtId="184" formatCode="\(#,###&quot;人&quot;\)"/>
    <numFmt numFmtId="185" formatCode="\(#,###&quot;円&quot;\)"/>
    <numFmt numFmtId="186" formatCode="#,###&quot;人&quot;"/>
    <numFmt numFmtId="187" formatCode="#,###&quot;円&quot;"/>
    <numFmt numFmtId="188" formatCode="[$-411]ge\.m\.d;@"/>
    <numFmt numFmtId="189" formatCode="\(&quot;日&quot;&quot;給&quot;&quot;制&quot;\)\ \ #,##0\ "/>
    <numFmt numFmtId="190" formatCode="\(&quot;日&quot;&quot;給&quot;&quot;制&quot;\)\ #,##0\ "/>
    <numFmt numFmtId="191" formatCode="0.000000_ "/>
    <numFmt numFmtId="192" formatCode="0.00000_ "/>
    <numFmt numFmtId="193" formatCode="0.0000_ "/>
    <numFmt numFmtId="194" formatCode="0.000_ "/>
    <numFmt numFmtId="195" formatCode="0.00_ "/>
    <numFmt numFmtId="196" formatCode="0.0_ "/>
    <numFmt numFmtId="197" formatCode="0_ "/>
    <numFmt numFmtId="198" formatCode="#,##0.0_ "/>
    <numFmt numFmtId="199" formatCode="#,##0.00_ "/>
    <numFmt numFmtId="200" formatCode="#,##0.000_ "/>
    <numFmt numFmtId="201" formatCode="#,##0.0;[Red]\-#,##0.0"/>
    <numFmt numFmtId="202" formatCode="#,##0.0_);[Red]\(#,##0.0\)"/>
    <numFmt numFmtId="203" formatCode="#,##0.0_ ;[Red]\-#,##0.0\ "/>
    <numFmt numFmtId="204" formatCode="#,##0.00_);[Red]\(#,##0.00\)"/>
    <numFmt numFmtId="205" formatCode="0.0%"/>
    <numFmt numFmtId="206" formatCode="#,##0.000_);[Red]\(#,##0.000\)"/>
  </numFmts>
  <fonts count="46">
    <font>
      <sz val="11"/>
      <name val="ＭＳ Ｐゴシック"/>
      <family val="3"/>
    </font>
    <font>
      <sz val="6"/>
      <name val="ＭＳ Ｐゴシック"/>
      <family val="3"/>
    </font>
    <font>
      <u val="single"/>
      <sz val="11"/>
      <color indexed="12"/>
      <name val="ＭＳ Ｐゴシック"/>
      <family val="3"/>
    </font>
    <font>
      <u val="single"/>
      <sz val="8.25"/>
      <color indexed="36"/>
      <name val="ＭＳ Ｐゴシック"/>
      <family val="3"/>
    </font>
    <font>
      <sz val="12"/>
      <name val="ＭＳ Ｐゴシック"/>
      <family val="3"/>
    </font>
    <font>
      <b/>
      <sz val="18"/>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0"/>
        <bgColor indexed="64"/>
      </patternFill>
    </fill>
    <fill>
      <patternFill patternType="solid">
        <fgColor indexed="31"/>
        <bgColor indexed="64"/>
      </patternFill>
    </fill>
    <fill>
      <patternFill patternType="solid">
        <fgColor rgb="FFFFFF00"/>
        <bgColor indexed="64"/>
      </patternFill>
    </fill>
    <fill>
      <patternFill patternType="solid">
        <fgColor rgb="FF92D05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thin"/>
      <right>
        <color indexed="63"/>
      </right>
      <top style="hair"/>
      <bottom style="hair"/>
    </border>
    <border>
      <left style="thin"/>
      <right style="medium"/>
      <top style="hair"/>
      <bottom style="hair"/>
    </border>
    <border>
      <left style="thin"/>
      <right>
        <color indexed="63"/>
      </right>
      <top style="hair"/>
      <bottom style="thin"/>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double"/>
      <bottom style="hair"/>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double"/>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double"/>
    </border>
    <border>
      <left style="thin"/>
      <right style="medium"/>
      <top style="medium"/>
      <bottom>
        <color indexed="63"/>
      </bottom>
    </border>
    <border>
      <left style="thin"/>
      <right style="medium"/>
      <top/>
      <bottom/>
    </border>
    <border>
      <left style="thin"/>
      <right style="medium"/>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bottom/>
    </border>
    <border>
      <left style="medium"/>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7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shrinkToFit="1"/>
    </xf>
    <xf numFmtId="177" fontId="0" fillId="0" borderId="0" xfId="0" applyNumberFormat="1" applyFont="1" applyAlignment="1">
      <alignment horizontal="righ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Alignment="1">
      <alignment horizontal="center" vertical="center"/>
    </xf>
    <xf numFmtId="176" fontId="5" fillId="0" borderId="0" xfId="0" applyNumberFormat="1" applyFont="1" applyFill="1" applyAlignment="1">
      <alignment vertical="center"/>
    </xf>
    <xf numFmtId="176" fontId="6" fillId="0" borderId="10" xfId="0" applyNumberFormat="1" applyFont="1" applyFill="1" applyBorder="1" applyAlignment="1">
      <alignment horizontal="center" vertical="center" shrinkToFit="1"/>
    </xf>
    <xf numFmtId="177" fontId="0" fillId="0" borderId="0" xfId="0" applyNumberFormat="1" applyFont="1" applyBorder="1" applyAlignment="1">
      <alignment horizontal="right" vertical="center"/>
    </xf>
    <xf numFmtId="202" fontId="4" fillId="0" borderId="10" xfId="49" applyNumberFormat="1" applyFont="1" applyFill="1" applyBorder="1" applyAlignment="1">
      <alignment horizontal="right" vertical="center"/>
    </xf>
    <xf numFmtId="0" fontId="7" fillId="0" borderId="0" xfId="0" applyFont="1" applyAlignment="1">
      <alignment vertical="center" wrapText="1"/>
    </xf>
    <xf numFmtId="0" fontId="7" fillId="33" borderId="11" xfId="0" applyFont="1" applyFill="1" applyBorder="1" applyAlignment="1">
      <alignment horizontal="center" vertical="center" wrapText="1"/>
    </xf>
    <xf numFmtId="0" fontId="7" fillId="34" borderId="10" xfId="0" applyFont="1" applyFill="1" applyBorder="1" applyAlignment="1">
      <alignment horizontal="center" vertical="center" wrapText="1" shrinkToFit="1"/>
    </xf>
    <xf numFmtId="177" fontId="0" fillId="0" borderId="10" xfId="43" applyNumberFormat="1" applyFont="1" applyFill="1" applyBorder="1" applyAlignment="1" applyProtection="1">
      <alignment vertical="center"/>
      <protection/>
    </xf>
    <xf numFmtId="205" fontId="0" fillId="0" borderId="10" xfId="43" applyNumberFormat="1" applyFont="1" applyFill="1" applyBorder="1" applyAlignment="1" applyProtection="1">
      <alignment horizontal="right" vertical="center"/>
      <protection/>
    </xf>
    <xf numFmtId="177" fontId="4" fillId="0" borderId="10" xfId="49" applyNumberFormat="1" applyFont="1" applyFill="1" applyBorder="1" applyAlignment="1">
      <alignment vertical="center"/>
    </xf>
    <xf numFmtId="198" fontId="4" fillId="0" borderId="11" xfId="0" applyNumberFormat="1" applyFont="1" applyBorder="1" applyAlignment="1">
      <alignment horizontal="right" vertical="center"/>
    </xf>
    <xf numFmtId="177" fontId="0" fillId="0" borderId="0" xfId="0" applyNumberFormat="1" applyFont="1" applyAlignment="1">
      <alignment vertical="center"/>
    </xf>
    <xf numFmtId="0" fontId="0" fillId="0" borderId="10" xfId="0" applyFont="1" applyFill="1" applyBorder="1" applyAlignment="1">
      <alignment horizontal="center" vertical="center"/>
    </xf>
    <xf numFmtId="0" fontId="0" fillId="0" borderId="12" xfId="0" applyFill="1" applyBorder="1" applyAlignment="1">
      <alignment horizontal="center" vertical="center" shrinkToFit="1"/>
    </xf>
    <xf numFmtId="0" fontId="0" fillId="0" borderId="0" xfId="0" applyFont="1" applyFill="1" applyAlignment="1">
      <alignment horizontal="center" vertical="center"/>
    </xf>
    <xf numFmtId="0" fontId="0" fillId="0" borderId="0" xfId="0" applyFont="1" applyFill="1" applyAlignment="1">
      <alignment horizontal="left" vertical="center" shrinkToFit="1"/>
    </xf>
    <xf numFmtId="177" fontId="0" fillId="0" borderId="0" xfId="0" applyNumberFormat="1" applyFont="1" applyFill="1" applyAlignment="1">
      <alignment vertical="center"/>
    </xf>
    <xf numFmtId="177" fontId="0" fillId="0" borderId="0" xfId="0" applyNumberFormat="1" applyFont="1" applyFill="1" applyAlignment="1">
      <alignment horizontal="right" vertical="center"/>
    </xf>
    <xf numFmtId="202" fontId="0" fillId="0" borderId="0" xfId="0" applyNumberFormat="1" applyFont="1" applyFill="1" applyAlignment="1">
      <alignment horizontal="right" vertical="center"/>
    </xf>
    <xf numFmtId="177" fontId="0" fillId="0" borderId="0" xfId="0" applyNumberFormat="1" applyFont="1" applyFill="1" applyBorder="1" applyAlignment="1">
      <alignment horizontal="right" vertical="center"/>
    </xf>
    <xf numFmtId="0" fontId="0" fillId="0" borderId="10" xfId="0" applyFont="1" applyFill="1" applyBorder="1" applyAlignment="1">
      <alignment horizontal="left" vertical="center" wrapText="1" shrinkToFit="1"/>
    </xf>
    <xf numFmtId="0" fontId="0" fillId="35" borderId="13" xfId="0" applyFill="1" applyBorder="1" applyAlignment="1">
      <alignment vertical="center" shrinkToFit="1"/>
    </xf>
    <xf numFmtId="177" fontId="0" fillId="0" borderId="0" xfId="0" applyNumberFormat="1" applyFont="1" applyFill="1" applyBorder="1" applyAlignment="1">
      <alignment horizontal="right" vertical="center"/>
    </xf>
    <xf numFmtId="0" fontId="0" fillId="0" borderId="12" xfId="0" applyFont="1" applyFill="1" applyBorder="1" applyAlignment="1">
      <alignment horizontal="center" vertical="center" shrinkToFit="1"/>
    </xf>
    <xf numFmtId="202" fontId="0" fillId="0" borderId="12" xfId="0" applyNumberFormat="1"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horizontal="center" vertical="center" shrinkToFit="1"/>
    </xf>
    <xf numFmtId="202" fontId="0" fillId="0" borderId="14" xfId="0" applyNumberFormat="1" applyFont="1" applyFill="1" applyBorder="1" applyAlignment="1">
      <alignment vertical="center"/>
    </xf>
    <xf numFmtId="0" fontId="0" fillId="0" borderId="10" xfId="0" applyFont="1" applyFill="1" applyBorder="1" applyAlignment="1">
      <alignment vertical="center"/>
    </xf>
    <xf numFmtId="0" fontId="8" fillId="0" borderId="10" xfId="0" applyFont="1" applyFill="1" applyBorder="1" applyAlignment="1">
      <alignment horizontal="left" vertical="center" wrapText="1"/>
    </xf>
    <xf numFmtId="0" fontId="8" fillId="0" borderId="10" xfId="0" applyFont="1" applyFill="1" applyBorder="1" applyAlignment="1">
      <alignment vertical="center" shrinkToFit="1"/>
    </xf>
    <xf numFmtId="0" fontId="8" fillId="0" borderId="10" xfId="0" applyFont="1" applyFill="1" applyBorder="1" applyAlignment="1">
      <alignment horizontal="left" vertical="center" wrapText="1" shrinkToFit="1"/>
    </xf>
    <xf numFmtId="0" fontId="8" fillId="0" borderId="10" xfId="0" applyFont="1" applyFill="1" applyBorder="1" applyAlignment="1">
      <alignment horizontal="left" vertical="center" shrinkToFit="1"/>
    </xf>
    <xf numFmtId="0" fontId="8" fillId="0" borderId="10" xfId="0" applyFont="1" applyBorder="1" applyAlignment="1">
      <alignment horizontal="left" vertical="center" shrinkToFit="1"/>
    </xf>
    <xf numFmtId="0" fontId="8" fillId="0" borderId="10" xfId="0" applyFont="1" applyFill="1" applyBorder="1" applyAlignment="1">
      <alignment vertical="center" wrapText="1"/>
    </xf>
    <xf numFmtId="0" fontId="8" fillId="0" borderId="10" xfId="0" applyFont="1" applyFill="1" applyBorder="1" applyAlignment="1">
      <alignment vertical="center" wrapText="1" shrinkToFit="1"/>
    </xf>
    <xf numFmtId="49" fontId="8" fillId="0" borderId="10" xfId="0" applyNumberFormat="1" applyFont="1" applyFill="1" applyBorder="1" applyAlignment="1">
      <alignment vertical="center" wrapText="1" shrinkToFit="1"/>
    </xf>
    <xf numFmtId="177" fontId="0" fillId="0" borderId="15" xfId="0" applyNumberFormat="1" applyFont="1" applyFill="1" applyBorder="1" applyAlignment="1">
      <alignment horizontal="center" vertical="center" shrinkToFit="1"/>
    </xf>
    <xf numFmtId="177" fontId="0" fillId="0" borderId="16" xfId="0" applyNumberFormat="1" applyFont="1" applyFill="1" applyBorder="1" applyAlignment="1">
      <alignment horizontal="center" vertical="center" shrinkToFit="1"/>
    </xf>
    <xf numFmtId="177" fontId="0" fillId="0" borderId="16" xfId="0" applyNumberFormat="1" applyFont="1" applyFill="1" applyBorder="1" applyAlignment="1">
      <alignment horizontal="center" vertical="center" shrinkToFit="1"/>
    </xf>
    <xf numFmtId="0" fontId="8" fillId="0" borderId="16" xfId="0" applyFont="1" applyFill="1" applyBorder="1" applyAlignment="1">
      <alignment vertical="center" shrinkToFit="1"/>
    </xf>
    <xf numFmtId="177" fontId="0" fillId="0" borderId="15" xfId="0" applyNumberFormat="1" applyFont="1" applyFill="1" applyBorder="1" applyAlignment="1">
      <alignment horizontal="center" vertical="center" shrinkToFit="1"/>
    </xf>
    <xf numFmtId="177" fontId="0" fillId="0" borderId="17" xfId="0" applyNumberFormat="1" applyFont="1" applyFill="1" applyBorder="1" applyAlignment="1">
      <alignment horizontal="center" vertical="center" shrinkToFit="1"/>
    </xf>
    <xf numFmtId="177" fontId="0" fillId="0" borderId="18" xfId="0" applyNumberFormat="1" applyFont="1" applyFill="1" applyBorder="1" applyAlignment="1">
      <alignment horizontal="center" vertical="center" shrinkToFit="1"/>
    </xf>
    <xf numFmtId="177" fontId="0" fillId="0" borderId="19"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6" xfId="0" applyNumberFormat="1" applyFont="1" applyFill="1" applyBorder="1" applyAlignment="1">
      <alignment vertical="center"/>
    </xf>
    <xf numFmtId="202" fontId="0" fillId="0" borderId="20"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6" xfId="0" applyNumberFormat="1" applyFont="1" applyFill="1" applyBorder="1" applyAlignment="1">
      <alignment vertical="center"/>
    </xf>
    <xf numFmtId="202"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177" fontId="0" fillId="35" borderId="22" xfId="0" applyNumberFormat="1" applyFill="1" applyBorder="1" applyAlignment="1">
      <alignment horizontal="center" vertical="center" shrinkToFit="1"/>
    </xf>
    <xf numFmtId="177" fontId="0" fillId="36" borderId="23" xfId="0" applyNumberFormat="1" applyFont="1" applyFill="1" applyBorder="1" applyAlignment="1">
      <alignment horizontal="center" vertical="center" shrinkToFit="1"/>
    </xf>
    <xf numFmtId="177" fontId="0" fillId="36" borderId="24" xfId="0" applyNumberFormat="1" applyFont="1" applyFill="1" applyBorder="1" applyAlignment="1">
      <alignment horizontal="center" vertical="center" shrinkToFit="1"/>
    </xf>
    <xf numFmtId="0" fontId="0" fillId="36" borderId="25" xfId="0" applyFont="1" applyFill="1" applyBorder="1" applyAlignment="1">
      <alignment horizontal="center" vertical="center" shrinkToFit="1"/>
    </xf>
    <xf numFmtId="177" fontId="0" fillId="37" borderId="26" xfId="0" applyNumberFormat="1" applyFont="1" applyFill="1" applyBorder="1" applyAlignment="1">
      <alignment horizontal="center" vertical="center" shrinkToFit="1"/>
    </xf>
    <xf numFmtId="177" fontId="0" fillId="37" borderId="24" xfId="0" applyNumberFormat="1" applyFont="1" applyFill="1" applyBorder="1" applyAlignment="1">
      <alignment horizontal="center" vertical="center" shrinkToFit="1"/>
    </xf>
    <xf numFmtId="0" fontId="0" fillId="37" borderId="25" xfId="0" applyFont="1" applyFill="1" applyBorder="1" applyAlignment="1">
      <alignment horizontal="center" vertical="center" shrinkToFit="1"/>
    </xf>
    <xf numFmtId="177" fontId="0" fillId="0" borderId="27"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29" xfId="0" applyNumberFormat="1" applyFont="1" applyFill="1" applyBorder="1" applyAlignment="1">
      <alignment vertical="center"/>
    </xf>
    <xf numFmtId="202" fontId="0" fillId="0" borderId="30" xfId="0" applyNumberFormat="1" applyFont="1" applyFill="1" applyBorder="1" applyAlignment="1">
      <alignment vertical="center"/>
    </xf>
    <xf numFmtId="177" fontId="0" fillId="0" borderId="28" xfId="0" applyNumberFormat="1" applyFont="1" applyFill="1" applyBorder="1" applyAlignment="1">
      <alignment vertical="center"/>
    </xf>
    <xf numFmtId="177" fontId="0" fillId="0" borderId="29" xfId="0" applyNumberFormat="1" applyFont="1" applyFill="1" applyBorder="1" applyAlignment="1">
      <alignment vertical="center"/>
    </xf>
    <xf numFmtId="202" fontId="0" fillId="0" borderId="30" xfId="0" applyNumberFormat="1" applyFont="1" applyFill="1" applyBorder="1" applyAlignment="1">
      <alignment vertical="center"/>
    </xf>
    <xf numFmtId="177" fontId="0" fillId="0" borderId="28" xfId="0" applyNumberFormat="1" applyFont="1" applyFill="1" applyBorder="1" applyAlignment="1">
      <alignment horizontal="center" vertical="center" shrinkToFit="1"/>
    </xf>
    <xf numFmtId="177" fontId="0" fillId="0" borderId="29" xfId="0" applyNumberFormat="1" applyFont="1" applyFill="1" applyBorder="1" applyAlignment="1">
      <alignment horizontal="center" vertical="center" shrinkToFit="1"/>
    </xf>
    <xf numFmtId="177" fontId="0" fillId="0" borderId="31" xfId="0" applyNumberFormat="1" applyFont="1" applyFill="1" applyBorder="1" applyAlignment="1">
      <alignment vertical="center"/>
    </xf>
    <xf numFmtId="177" fontId="0" fillId="0" borderId="32" xfId="0" applyNumberFormat="1" applyFont="1" applyFill="1" applyBorder="1" applyAlignment="1">
      <alignment vertical="center"/>
    </xf>
    <xf numFmtId="202" fontId="0" fillId="0" borderId="33"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Fill="1" applyBorder="1" applyAlignment="1">
      <alignment vertical="center"/>
    </xf>
    <xf numFmtId="202" fontId="0" fillId="0" borderId="33" xfId="0" applyNumberFormat="1" applyFont="1" applyFill="1" applyBorder="1" applyAlignment="1">
      <alignment vertical="center"/>
    </xf>
    <xf numFmtId="177" fontId="0" fillId="0" borderId="34" xfId="0" applyNumberFormat="1" applyFont="1" applyFill="1" applyBorder="1" applyAlignment="1">
      <alignment horizontal="center" vertical="center" shrinkToFit="1"/>
    </xf>
    <xf numFmtId="177" fontId="0" fillId="0" borderId="35" xfId="0" applyNumberFormat="1" applyFont="1" applyFill="1" applyBorder="1" applyAlignment="1">
      <alignment horizontal="center" vertical="center" shrinkToFit="1"/>
    </xf>
    <xf numFmtId="177" fontId="0" fillId="0" borderId="35" xfId="0" applyNumberFormat="1" applyFont="1" applyFill="1" applyBorder="1" applyAlignment="1">
      <alignment horizontal="center" vertical="center" shrinkToFit="1"/>
    </xf>
    <xf numFmtId="177" fontId="0" fillId="0" borderId="36" xfId="0" applyNumberFormat="1" applyFont="1" applyFill="1" applyBorder="1" applyAlignment="1">
      <alignment horizontal="center" vertical="center" shrinkToFit="1"/>
    </xf>
    <xf numFmtId="0" fontId="0" fillId="37" borderId="22" xfId="0" applyFont="1" applyFill="1" applyBorder="1" applyAlignment="1">
      <alignment horizontal="center" vertical="center" shrinkToFit="1"/>
    </xf>
    <xf numFmtId="42" fontId="45" fillId="0" borderId="28" xfId="0" applyNumberFormat="1" applyFont="1" applyFill="1" applyBorder="1" applyAlignment="1">
      <alignment horizontal="center" vertical="center" wrapText="1" shrinkToFit="1"/>
    </xf>
    <xf numFmtId="42" fontId="45" fillId="0" borderId="29" xfId="0" applyNumberFormat="1" applyFont="1" applyFill="1" applyBorder="1" applyAlignment="1">
      <alignment horizontal="center" vertical="center" wrapText="1" shrinkToFit="1"/>
    </xf>
    <xf numFmtId="42" fontId="45" fillId="0" borderId="30" xfId="0" applyNumberFormat="1" applyFont="1" applyFill="1" applyBorder="1" applyAlignment="1">
      <alignment horizontal="center" vertical="center" wrapText="1" shrinkToFit="1"/>
    </xf>
    <xf numFmtId="42" fontId="45" fillId="0" borderId="15" xfId="0" applyNumberFormat="1" applyFont="1" applyFill="1" applyBorder="1" applyAlignment="1">
      <alignment horizontal="center" vertical="center" wrapText="1" shrinkToFit="1"/>
    </xf>
    <xf numFmtId="42" fontId="45" fillId="0" borderId="16" xfId="0" applyNumberFormat="1" applyFont="1" applyFill="1" applyBorder="1" applyAlignment="1">
      <alignment horizontal="center" vertical="center" wrapText="1" shrinkToFit="1"/>
    </xf>
    <xf numFmtId="42" fontId="45" fillId="0" borderId="20" xfId="0" applyNumberFormat="1" applyFont="1" applyFill="1" applyBorder="1" applyAlignment="1">
      <alignment horizontal="center" vertical="center" wrapText="1" shrinkToFit="1"/>
    </xf>
    <xf numFmtId="42" fontId="45" fillId="0" borderId="31" xfId="0" applyNumberFormat="1" applyFont="1" applyFill="1" applyBorder="1" applyAlignment="1">
      <alignment horizontal="center" vertical="center" wrapText="1" shrinkToFit="1"/>
    </xf>
    <xf numFmtId="42" fontId="45" fillId="0" borderId="32" xfId="0" applyNumberFormat="1" applyFont="1" applyFill="1" applyBorder="1" applyAlignment="1">
      <alignment horizontal="center" vertical="center" wrapText="1" shrinkToFit="1"/>
    </xf>
    <xf numFmtId="42" fontId="45" fillId="0" borderId="33"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0" xfId="0" applyNumberFormat="1"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horizontal="right" vertical="center" shrinkToFit="1"/>
    </xf>
    <xf numFmtId="5" fontId="45" fillId="0" borderId="28" xfId="0" applyNumberFormat="1" applyFont="1" applyFill="1" applyBorder="1" applyAlignment="1">
      <alignment vertical="center" wrapText="1"/>
    </xf>
    <xf numFmtId="5" fontId="45" fillId="0" borderId="29" xfId="0" applyNumberFormat="1" applyFont="1" applyFill="1" applyBorder="1" applyAlignment="1">
      <alignment vertical="center" wrapText="1"/>
    </xf>
    <xf numFmtId="5" fontId="45" fillId="0" borderId="30" xfId="0" applyNumberFormat="1" applyFont="1" applyFill="1" applyBorder="1" applyAlignment="1">
      <alignment vertical="center" wrapText="1"/>
    </xf>
    <xf numFmtId="5" fontId="45" fillId="0" borderId="15" xfId="0" applyNumberFormat="1" applyFont="1" applyFill="1" applyBorder="1" applyAlignment="1">
      <alignment vertical="center" wrapText="1"/>
    </xf>
    <xf numFmtId="5" fontId="45" fillId="0" borderId="16" xfId="0" applyNumberFormat="1" applyFont="1" applyFill="1" applyBorder="1" applyAlignment="1">
      <alignment vertical="center" wrapText="1"/>
    </xf>
    <xf numFmtId="5" fontId="45" fillId="0" borderId="20" xfId="0" applyNumberFormat="1" applyFont="1" applyFill="1" applyBorder="1" applyAlignment="1">
      <alignment vertical="center" wrapText="1"/>
    </xf>
    <xf numFmtId="5" fontId="45" fillId="0" borderId="31" xfId="0" applyNumberFormat="1" applyFont="1" applyFill="1" applyBorder="1" applyAlignment="1">
      <alignment vertical="center" wrapText="1"/>
    </xf>
    <xf numFmtId="5" fontId="45" fillId="0" borderId="32" xfId="0" applyNumberFormat="1" applyFont="1" applyFill="1" applyBorder="1" applyAlignment="1">
      <alignment vertical="center" wrapText="1"/>
    </xf>
    <xf numFmtId="5" fontId="45" fillId="0" borderId="33" xfId="0" applyNumberFormat="1" applyFont="1" applyFill="1" applyBorder="1" applyAlignment="1">
      <alignment vertical="center" wrapText="1"/>
    </xf>
    <xf numFmtId="5" fontId="45" fillId="0" borderId="15" xfId="0" applyNumberFormat="1" applyFont="1" applyFill="1" applyBorder="1" applyAlignment="1">
      <alignment vertical="center" wrapText="1" shrinkToFit="1"/>
    </xf>
    <xf numFmtId="5" fontId="45" fillId="0" borderId="16" xfId="0" applyNumberFormat="1" applyFont="1" applyFill="1" applyBorder="1" applyAlignment="1">
      <alignment vertical="center" wrapText="1" shrinkToFit="1"/>
    </xf>
    <xf numFmtId="5" fontId="45" fillId="0" borderId="20" xfId="0" applyNumberFormat="1" applyFont="1" applyFill="1" applyBorder="1" applyAlignment="1">
      <alignment vertical="center" wrapText="1" shrinkToFit="1"/>
    </xf>
    <xf numFmtId="177" fontId="0" fillId="0" borderId="29" xfId="0" applyNumberFormat="1" applyFont="1" applyFill="1" applyBorder="1" applyAlignment="1">
      <alignment vertical="center" shrinkToFit="1"/>
    </xf>
    <xf numFmtId="177" fontId="0" fillId="0" borderId="16" xfId="0" applyNumberFormat="1" applyFont="1" applyFill="1" applyBorder="1" applyAlignment="1">
      <alignment vertical="center" shrinkToFit="1"/>
    </xf>
    <xf numFmtId="177" fontId="0" fillId="0" borderId="16" xfId="0" applyNumberFormat="1" applyFont="1" applyFill="1" applyBorder="1" applyAlignment="1">
      <alignment vertical="center" shrinkToFit="1"/>
    </xf>
    <xf numFmtId="177" fontId="0" fillId="0" borderId="18" xfId="0" applyNumberFormat="1" applyFont="1" applyFill="1" applyBorder="1" applyAlignment="1">
      <alignment vertical="center" shrinkToFit="1"/>
    </xf>
    <xf numFmtId="5" fontId="45" fillId="0" borderId="15" xfId="0" applyNumberFormat="1" applyFont="1" applyFill="1" applyBorder="1" applyAlignment="1">
      <alignment horizontal="center" vertical="center" wrapText="1" shrinkToFit="1"/>
    </xf>
    <xf numFmtId="5" fontId="45" fillId="0" borderId="15" xfId="0" applyNumberFormat="1" applyFont="1" applyFill="1" applyBorder="1" applyAlignment="1">
      <alignment horizontal="right" vertical="center" wrapText="1"/>
    </xf>
    <xf numFmtId="5" fontId="45" fillId="0" borderId="16" xfId="0" applyNumberFormat="1" applyFont="1" applyFill="1" applyBorder="1" applyAlignment="1">
      <alignment horizontal="right" vertical="center" wrapText="1"/>
    </xf>
    <xf numFmtId="5" fontId="45" fillId="0" borderId="20" xfId="0" applyNumberFormat="1" applyFont="1" applyFill="1" applyBorder="1" applyAlignment="1">
      <alignment horizontal="right" vertical="center" wrapText="1"/>
    </xf>
    <xf numFmtId="176" fontId="6" fillId="34" borderId="24" xfId="0" applyNumberFormat="1" applyFont="1" applyFill="1" applyBorder="1" applyAlignment="1">
      <alignment horizontal="center" vertical="center" wrapText="1"/>
    </xf>
    <xf numFmtId="0" fontId="0" fillId="0" borderId="11" xfId="0" applyBorder="1" applyAlignment="1">
      <alignment vertical="center"/>
    </xf>
    <xf numFmtId="176" fontId="6" fillId="0" borderId="1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176" fontId="6" fillId="33" borderId="24" xfId="0" applyNumberFormat="1" applyFont="1" applyFill="1" applyBorder="1" applyAlignment="1">
      <alignment horizontal="center" vertical="center" wrapText="1" shrinkToFit="1"/>
    </xf>
    <xf numFmtId="0" fontId="0" fillId="33" borderId="11" xfId="0" applyFill="1" applyBorder="1" applyAlignment="1">
      <alignment horizontal="center" vertical="center"/>
    </xf>
    <xf numFmtId="0" fontId="0" fillId="34" borderId="22" xfId="0" applyFont="1" applyFill="1" applyBorder="1" applyAlignment="1">
      <alignment horizontal="center" vertical="center" wrapText="1"/>
    </xf>
    <xf numFmtId="0" fontId="0" fillId="34" borderId="37"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13"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176" fontId="6" fillId="33" borderId="22" xfId="0" applyNumberFormat="1" applyFont="1" applyFill="1" applyBorder="1" applyAlignment="1">
      <alignment horizontal="center" vertical="center" wrapText="1" shrinkToFit="1"/>
    </xf>
    <xf numFmtId="0" fontId="0" fillId="33" borderId="26" xfId="0" applyFill="1" applyBorder="1" applyAlignment="1">
      <alignment horizontal="center" vertical="center"/>
    </xf>
    <xf numFmtId="0" fontId="0" fillId="33" borderId="13" xfId="0" applyFill="1" applyBorder="1" applyAlignment="1">
      <alignment horizontal="center" vertical="center"/>
    </xf>
    <xf numFmtId="0" fontId="0" fillId="33" borderId="39" xfId="0" applyFill="1" applyBorder="1" applyAlignment="1">
      <alignment horizontal="center" vertical="center"/>
    </xf>
    <xf numFmtId="176" fontId="6" fillId="0" borderId="24" xfId="0" applyNumberFormat="1"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0" fillId="0" borderId="11" xfId="0" applyBorder="1" applyAlignment="1">
      <alignment horizontal="center" vertical="center" wrapText="1" shrinkToFit="1"/>
    </xf>
    <xf numFmtId="177" fontId="0" fillId="7" borderId="40" xfId="0" applyNumberFormat="1" applyFont="1" applyFill="1" applyBorder="1" applyAlignment="1">
      <alignment horizontal="center" vertical="center" wrapText="1" shrinkToFit="1"/>
    </xf>
    <xf numFmtId="177" fontId="0" fillId="7" borderId="12" xfId="0" applyNumberFormat="1" applyFont="1" applyFill="1" applyBorder="1" applyAlignment="1">
      <alignment horizontal="center" vertical="center" shrinkToFit="1"/>
    </xf>
    <xf numFmtId="0" fontId="0" fillId="7" borderId="41" xfId="0" applyFill="1" applyBorder="1" applyAlignment="1">
      <alignment horizontal="center" vertical="center" shrinkToFit="1"/>
    </xf>
    <xf numFmtId="177" fontId="0" fillId="7" borderId="42" xfId="0" applyNumberFormat="1" applyFont="1" applyFill="1" applyBorder="1" applyAlignment="1">
      <alignment horizontal="center" vertical="center" wrapText="1" shrinkToFit="1"/>
    </xf>
    <xf numFmtId="177" fontId="0" fillId="7" borderId="43" xfId="0" applyNumberFormat="1" applyFont="1" applyFill="1" applyBorder="1" applyAlignment="1">
      <alignment horizontal="center" vertical="center" shrinkToFit="1"/>
    </xf>
    <xf numFmtId="0" fontId="0" fillId="7" borderId="44" xfId="0" applyFill="1" applyBorder="1" applyAlignment="1">
      <alignment horizontal="center" vertical="center" shrinkToFit="1"/>
    </xf>
    <xf numFmtId="0" fontId="0" fillId="0" borderId="24"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35" borderId="10" xfId="0" applyFill="1" applyBorder="1" applyAlignment="1">
      <alignment horizontal="center" vertical="center" shrinkToFit="1"/>
    </xf>
    <xf numFmtId="0" fontId="0" fillId="35" borderId="10" xfId="0" applyFill="1" applyBorder="1" applyAlignment="1">
      <alignment vertical="center"/>
    </xf>
    <xf numFmtId="0" fontId="0" fillId="35" borderId="10" xfId="0" applyFont="1" applyFill="1" applyBorder="1" applyAlignment="1">
      <alignment horizontal="center" vertical="center" shrinkToFit="1"/>
    </xf>
    <xf numFmtId="177" fontId="0" fillId="35" borderId="24" xfId="0" applyNumberFormat="1" applyFont="1" applyFill="1" applyBorder="1" applyAlignment="1">
      <alignment horizontal="center" vertical="center"/>
    </xf>
    <xf numFmtId="177" fontId="0" fillId="35" borderId="12" xfId="0" applyNumberFormat="1" applyFont="1" applyFill="1" applyBorder="1" applyAlignment="1">
      <alignment horizontal="center" vertical="center"/>
    </xf>
    <xf numFmtId="0" fontId="0" fillId="35" borderId="12" xfId="0" applyFill="1" applyBorder="1" applyAlignment="1">
      <alignment horizontal="center" vertical="center"/>
    </xf>
    <xf numFmtId="0" fontId="0" fillId="36" borderId="45" xfId="0" applyFill="1" applyBorder="1" applyAlignment="1">
      <alignment horizontal="center" vertical="center" shrinkToFit="1"/>
    </xf>
    <xf numFmtId="0" fontId="0" fillId="36" borderId="46" xfId="0" applyFont="1" applyFill="1" applyBorder="1" applyAlignment="1">
      <alignment horizontal="center" vertical="center" shrinkToFit="1"/>
    </xf>
    <xf numFmtId="0" fontId="0" fillId="36" borderId="47" xfId="0" applyFont="1" applyFill="1" applyBorder="1" applyAlignment="1">
      <alignment horizontal="center" vertical="center" shrinkToFit="1"/>
    </xf>
    <xf numFmtId="0" fontId="0" fillId="37" borderId="46" xfId="0" applyFont="1" applyFill="1" applyBorder="1" applyAlignment="1">
      <alignment horizontal="center" vertical="center" shrinkToFit="1"/>
    </xf>
    <xf numFmtId="0" fontId="0" fillId="37" borderId="47" xfId="0" applyFont="1" applyFill="1" applyBorder="1" applyAlignment="1">
      <alignment horizontal="center" vertical="center" shrinkToFit="1"/>
    </xf>
    <xf numFmtId="0" fontId="9" fillId="35" borderId="22" xfId="0" applyFont="1" applyFill="1" applyBorder="1" applyAlignment="1">
      <alignment horizontal="center" vertical="center" shrinkToFit="1"/>
    </xf>
    <xf numFmtId="0" fontId="9" fillId="35" borderId="37" xfId="0" applyFont="1" applyFill="1" applyBorder="1" applyAlignment="1">
      <alignment horizontal="center" vertical="center" shrinkToFit="1"/>
    </xf>
    <xf numFmtId="0" fontId="9" fillId="35" borderId="26" xfId="0" applyFont="1" applyFill="1" applyBorder="1" applyAlignment="1">
      <alignment horizontal="center" vertical="center" shrinkToFit="1"/>
    </xf>
    <xf numFmtId="177" fontId="0" fillId="35" borderId="24" xfId="0" applyNumberFormat="1" applyFont="1" applyFill="1" applyBorder="1" applyAlignment="1">
      <alignment horizontal="center" vertical="center"/>
    </xf>
    <xf numFmtId="177" fontId="0" fillId="35" borderId="14" xfId="0" applyNumberFormat="1" applyFont="1" applyFill="1" applyBorder="1" applyAlignment="1">
      <alignment horizontal="center" vertical="center"/>
    </xf>
    <xf numFmtId="0" fontId="0" fillId="35" borderId="14" xfId="0" applyFill="1" applyBorder="1" applyAlignment="1">
      <alignment horizontal="center" vertical="center"/>
    </xf>
    <xf numFmtId="177" fontId="0" fillId="7" borderId="48" xfId="0" applyNumberFormat="1" applyFont="1" applyFill="1" applyBorder="1" applyAlignment="1">
      <alignment horizontal="center" vertical="center" wrapText="1" shrinkToFit="1"/>
    </xf>
    <xf numFmtId="177" fontId="0" fillId="7" borderId="49" xfId="0" applyNumberFormat="1" applyFont="1" applyFill="1" applyBorder="1" applyAlignment="1">
      <alignment horizontal="center" vertical="center" shrinkToFit="1"/>
    </xf>
    <xf numFmtId="0" fontId="0" fillId="7" borderId="50" xfId="0" applyFill="1" applyBorder="1" applyAlignment="1">
      <alignment horizontal="center" vertical="center" shrinkToFit="1"/>
    </xf>
    <xf numFmtId="0" fontId="0" fillId="35" borderId="10" xfId="0" applyNumberForma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5"/>
  <sheetViews>
    <sheetView tabSelected="1" zoomScaleSheetLayoutView="100" zoomScalePageLayoutView="0" workbookViewId="0" topLeftCell="A1">
      <pane xSplit="1" ySplit="4" topLeftCell="B5" activePane="bottomRight" state="frozen"/>
      <selection pane="topLeft" activeCell="C14" sqref="C14"/>
      <selection pane="topRight" activeCell="C14" sqref="C14"/>
      <selection pane="bottomLeft" activeCell="C14" sqref="C14"/>
      <selection pane="bottomRight" activeCell="A2" sqref="A2"/>
    </sheetView>
  </sheetViews>
  <sheetFormatPr defaultColWidth="9.00390625" defaultRowHeight="13.5"/>
  <cols>
    <col min="1" max="4" width="10.625" style="0" customWidth="1"/>
    <col min="5" max="5" width="11.375" style="0" customWidth="1"/>
  </cols>
  <sheetData>
    <row r="1" ht="21">
      <c r="A1" s="7" t="s">
        <v>228</v>
      </c>
    </row>
    <row r="3" spans="1:5" ht="15" customHeight="1">
      <c r="A3" s="123" t="s">
        <v>4</v>
      </c>
      <c r="B3" s="125" t="s">
        <v>173</v>
      </c>
      <c r="C3" s="125" t="s">
        <v>174</v>
      </c>
      <c r="D3" s="125" t="s">
        <v>9</v>
      </c>
      <c r="E3" s="121" t="s">
        <v>15</v>
      </c>
    </row>
    <row r="4" spans="1:5" ht="36.75" customHeight="1">
      <c r="A4" s="124"/>
      <c r="B4" s="126"/>
      <c r="C4" s="126"/>
      <c r="D4" s="126"/>
      <c r="E4" s="122"/>
    </row>
    <row r="5" spans="1:5" ht="15.75" customHeight="1">
      <c r="A5" s="8" t="s">
        <v>21</v>
      </c>
      <c r="B5" s="10">
        <f>'就労Ａ型（雇用型）'!Q76</f>
        <v>61180.83691156194</v>
      </c>
      <c r="C5" s="10">
        <f>'就労Ａ型（非雇用型）'!Q76</f>
        <v>17230.997134670488</v>
      </c>
      <c r="D5" s="10">
        <f>'就労B型'!Q180</f>
        <v>13130.601423586108</v>
      </c>
      <c r="E5" s="17">
        <f>('就労Ａ型（雇用型）'!P76+'就労Ａ型（非雇用型）'!P76+'就労B型'!P180)/('就労Ａ型（雇用型）'!O76+'就労Ａ型（非雇用型）'!O76+'就労B型'!O180)</f>
        <v>23629.28470896179</v>
      </c>
    </row>
  </sheetData>
  <sheetProtection/>
  <mergeCells count="5">
    <mergeCell ref="E3:E4"/>
    <mergeCell ref="A3:A4"/>
    <mergeCell ref="B3:B4"/>
    <mergeCell ref="D3:D4"/>
    <mergeCell ref="C3:C4"/>
  </mergeCells>
  <printOptions horizontalCentered="1"/>
  <pageMargins left="0.3937007874015748" right="0.3937007874015748" top="2.362204724409449" bottom="0.984251968503937" header="0.5118110236220472" footer="0.5118110236220472"/>
  <pageSetup horizontalDpi="300" verticalDpi="300" orientation="landscape" paperSize="9" scale="120" r:id="rId1"/>
</worksheet>
</file>

<file path=xl/worksheets/sheet2.xml><?xml version="1.0" encoding="utf-8"?>
<worksheet xmlns="http://schemas.openxmlformats.org/spreadsheetml/2006/main" xmlns:r="http://schemas.openxmlformats.org/officeDocument/2006/relationships">
  <sheetPr>
    <tabColor rgb="FF92D050"/>
  </sheetPr>
  <dimension ref="A1:E5"/>
  <sheetViews>
    <sheetView zoomScaleSheetLayoutView="100" zoomScalePageLayoutView="0" workbookViewId="0" topLeftCell="A1">
      <pane xSplit="1" ySplit="4" topLeftCell="B5" activePane="bottomRight" state="frozen"/>
      <selection pane="topLeft" activeCell="C14" sqref="C14"/>
      <selection pane="topRight" activeCell="C14" sqref="C14"/>
      <selection pane="bottomLeft" activeCell="C14" sqref="C14"/>
      <selection pane="bottomRight" activeCell="A2" sqref="A2"/>
    </sheetView>
  </sheetViews>
  <sheetFormatPr defaultColWidth="9.00390625" defaultRowHeight="13.5"/>
  <cols>
    <col min="1" max="4" width="10.625" style="0" customWidth="1"/>
    <col min="5" max="5" width="11.375" style="0" customWidth="1"/>
  </cols>
  <sheetData>
    <row r="1" ht="21">
      <c r="A1" s="7" t="s">
        <v>229</v>
      </c>
    </row>
    <row r="3" spans="1:5" ht="15" customHeight="1">
      <c r="A3" s="123" t="s">
        <v>4</v>
      </c>
      <c r="B3" s="125" t="s">
        <v>173</v>
      </c>
      <c r="C3" s="125" t="s">
        <v>174</v>
      </c>
      <c r="D3" s="125" t="s">
        <v>9</v>
      </c>
      <c r="E3" s="121" t="s">
        <v>15</v>
      </c>
    </row>
    <row r="4" spans="1:5" ht="36.75" customHeight="1">
      <c r="A4" s="124"/>
      <c r="B4" s="126"/>
      <c r="C4" s="126"/>
      <c r="D4" s="126"/>
      <c r="E4" s="122"/>
    </row>
    <row r="5" spans="1:5" ht="15.75" customHeight="1">
      <c r="A5" s="8" t="s">
        <v>21</v>
      </c>
      <c r="B5" s="10">
        <f>'就労Ａ型（雇用型）'!T76</f>
        <v>727.6471598309579</v>
      </c>
      <c r="C5" s="10">
        <f>'就労Ａ型（非雇用型）'!T76</f>
        <v>214.64941462021702</v>
      </c>
      <c r="D5" s="10">
        <f>'就労B型'!T180</f>
        <v>153.17159201454908</v>
      </c>
      <c r="E5" s="17">
        <f>('就労Ａ型（雇用型）'!S76+'就労Ａ型（非雇用型）'!S76+'就労Ａ型（非雇用型）'!S76+'就労B型'!S180)/('就労Ａ型（雇用型）'!R76+'就労B型'!R180+'就労B型'!R180)</f>
        <v>157.2023930631407</v>
      </c>
    </row>
  </sheetData>
  <sheetProtection/>
  <mergeCells count="5">
    <mergeCell ref="A3:A4"/>
    <mergeCell ref="B3:B4"/>
    <mergeCell ref="D3:D4"/>
    <mergeCell ref="E3:E4"/>
    <mergeCell ref="C3:C4"/>
  </mergeCells>
  <printOptions horizontalCentered="1"/>
  <pageMargins left="0.3937007874015748" right="0.3937007874015748" top="2.362204724409449" bottom="0.984251968503937" header="0.5118110236220472" footer="0.5118110236220472"/>
  <pageSetup horizontalDpi="300" verticalDpi="300" orientation="landscape" paperSize="9" scale="120" r:id="rId1"/>
</worksheet>
</file>

<file path=xl/worksheets/sheet3.xml><?xml version="1.0" encoding="utf-8"?>
<worksheet xmlns="http://schemas.openxmlformats.org/spreadsheetml/2006/main" xmlns:r="http://schemas.openxmlformats.org/officeDocument/2006/relationships">
  <sheetPr>
    <tabColor indexed="10"/>
  </sheetPr>
  <dimension ref="A1:H6"/>
  <sheetViews>
    <sheetView zoomScaleSheetLayoutView="100" zoomScalePageLayoutView="0" workbookViewId="0" topLeftCell="A1">
      <pane xSplit="1" ySplit="5" topLeftCell="B6" activePane="bottomRight" state="frozen"/>
      <selection pane="topLeft" activeCell="C14" sqref="C14"/>
      <selection pane="topRight" activeCell="C14" sqref="C14"/>
      <selection pane="bottomLeft" activeCell="C14" sqref="C14"/>
      <selection pane="bottomRight" activeCell="G6" sqref="G5:G6"/>
    </sheetView>
  </sheetViews>
  <sheetFormatPr defaultColWidth="9.00390625" defaultRowHeight="13.5"/>
  <cols>
    <col min="1" max="1" width="10.00390625" style="0" customWidth="1"/>
    <col min="2" max="20" width="7.875" style="0" customWidth="1"/>
  </cols>
  <sheetData>
    <row r="1" ht="21">
      <c r="A1" s="7" t="s">
        <v>14</v>
      </c>
    </row>
    <row r="3" spans="1:8" ht="15" customHeight="1">
      <c r="A3" s="137" t="s">
        <v>3</v>
      </c>
      <c r="B3" s="133" t="s">
        <v>8</v>
      </c>
      <c r="C3" s="134"/>
      <c r="D3" s="133" t="s">
        <v>9</v>
      </c>
      <c r="E3" s="134"/>
      <c r="F3" s="127" t="s">
        <v>12</v>
      </c>
      <c r="G3" s="128"/>
      <c r="H3" s="129"/>
    </row>
    <row r="4" spans="1:8" ht="30" customHeight="1">
      <c r="A4" s="138"/>
      <c r="B4" s="135"/>
      <c r="C4" s="136"/>
      <c r="D4" s="135"/>
      <c r="E4" s="136"/>
      <c r="F4" s="130"/>
      <c r="G4" s="131"/>
      <c r="H4" s="132"/>
    </row>
    <row r="5" spans="1:8" s="11" customFormat="1" ht="38.25" customHeight="1">
      <c r="A5" s="139"/>
      <c r="B5" s="12" t="s">
        <v>10</v>
      </c>
      <c r="C5" s="12" t="s">
        <v>11</v>
      </c>
      <c r="D5" s="12" t="s">
        <v>10</v>
      </c>
      <c r="E5" s="12" t="s">
        <v>11</v>
      </c>
      <c r="F5" s="13" t="s">
        <v>10</v>
      </c>
      <c r="G5" s="13" t="s">
        <v>11</v>
      </c>
      <c r="H5" s="13" t="s">
        <v>13</v>
      </c>
    </row>
    <row r="6" spans="1:8" ht="15.75" customHeight="1">
      <c r="A6" s="8" t="s">
        <v>21</v>
      </c>
      <c r="B6" s="16">
        <v>67</v>
      </c>
      <c r="C6" s="16">
        <v>68</v>
      </c>
      <c r="D6" s="16">
        <v>170</v>
      </c>
      <c r="E6" s="16">
        <v>170</v>
      </c>
      <c r="F6" s="14">
        <f>B6+D6</f>
        <v>237</v>
      </c>
      <c r="G6" s="14">
        <f>C6+E6</f>
        <v>238</v>
      </c>
      <c r="H6" s="15">
        <f>F6/G6</f>
        <v>0.9957983193277311</v>
      </c>
    </row>
  </sheetData>
  <sheetProtection/>
  <mergeCells count="4">
    <mergeCell ref="F3:H4"/>
    <mergeCell ref="B3:C4"/>
    <mergeCell ref="D3:E4"/>
    <mergeCell ref="A3:A5"/>
  </mergeCells>
  <printOptions horizontalCentered="1"/>
  <pageMargins left="0.3937007874015748" right="0.3937007874015748" top="2.362204724409449" bottom="0.5905511811023623" header="0.5118110236220472" footer="0.5118110236220472"/>
  <pageSetup horizontalDpi="300" verticalDpi="300" orientation="landscape" paperSize="9" scale="120"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Z237"/>
  <sheetViews>
    <sheetView view="pageBreakPreview" zoomScale="75" zoomScaleSheetLayoutView="75" zoomScalePageLayoutView="0" workbookViewId="0" topLeftCell="B1">
      <pane xSplit="3" ySplit="4" topLeftCell="E5" activePane="bottomRight" state="frozen"/>
      <selection pane="topLeft" activeCell="C14" sqref="C14"/>
      <selection pane="topRight" activeCell="C14" sqref="C14"/>
      <selection pane="bottomLeft" activeCell="C14" sqref="C14"/>
      <selection pane="bottomRight" activeCell="C93" sqref="C93"/>
    </sheetView>
  </sheetViews>
  <sheetFormatPr defaultColWidth="9.00390625" defaultRowHeight="13.5"/>
  <cols>
    <col min="1" max="1" width="4.625" style="6" hidden="1" customWidth="1"/>
    <col min="2" max="2" width="8.375" style="4" customWidth="1"/>
    <col min="3" max="3" width="4.50390625" style="4" bestFit="1" customWidth="1"/>
    <col min="4" max="4" width="38.625" style="2" customWidth="1"/>
    <col min="5" max="5" width="9.375" style="98" bestFit="1" customWidth="1"/>
    <col min="6" max="6" width="6.75390625" style="18" customWidth="1"/>
    <col min="7" max="8" width="13.375" style="18" customWidth="1"/>
    <col min="9" max="9" width="13.375" style="3" customWidth="1"/>
    <col min="10" max="10" width="13.00390625" style="3" customWidth="1"/>
    <col min="11" max="11" width="12.25390625" style="3" customWidth="1"/>
    <col min="12" max="12" width="13.00390625" style="3" customWidth="1"/>
    <col min="13" max="13" width="3.125" style="3" customWidth="1"/>
    <col min="14" max="14" width="6.75390625" style="18" customWidth="1"/>
    <col min="15" max="16" width="13.375" style="18" customWidth="1"/>
    <col min="17" max="17" width="13.375" style="3" customWidth="1"/>
    <col min="18" max="18" width="13.00390625" style="3" customWidth="1"/>
    <col min="19" max="19" width="12.25390625" style="3" customWidth="1"/>
    <col min="20" max="20" width="13.00390625" style="3" customWidth="1"/>
    <col min="21" max="21" width="7.625" style="1" customWidth="1"/>
    <col min="22" max="22" width="9.00390625" style="1" customWidth="1"/>
    <col min="23" max="23" width="11.625" style="1" customWidth="1"/>
    <col min="24" max="26" width="11.375" style="1" bestFit="1" customWidth="1"/>
    <col min="27" max="16384" width="9.00390625" style="1" customWidth="1"/>
  </cols>
  <sheetData>
    <row r="1" spans="1:20" s="4" customFormat="1" ht="13.5" customHeight="1" thickBot="1">
      <c r="A1" s="21"/>
      <c r="D1" s="22"/>
      <c r="E1" s="95"/>
      <c r="F1" s="23"/>
      <c r="G1" s="23"/>
      <c r="H1" s="23"/>
      <c r="I1" s="24"/>
      <c r="J1" s="24"/>
      <c r="K1" s="24"/>
      <c r="L1" s="24"/>
      <c r="M1" s="24"/>
      <c r="N1" s="23"/>
      <c r="O1" s="23"/>
      <c r="P1" s="23"/>
      <c r="Q1" s="24"/>
      <c r="R1" s="24"/>
      <c r="S1" s="24"/>
      <c r="T1" s="24"/>
    </row>
    <row r="2" spans="1:26" s="4" customFormat="1" ht="16.5" customHeight="1" thickBot="1">
      <c r="A2" s="146"/>
      <c r="B2" s="149" t="s">
        <v>3</v>
      </c>
      <c r="C2" s="149" t="s">
        <v>18</v>
      </c>
      <c r="D2" s="150"/>
      <c r="E2" s="169" t="s">
        <v>178</v>
      </c>
      <c r="F2" s="160" t="s">
        <v>172</v>
      </c>
      <c r="G2" s="161"/>
      <c r="H2" s="161"/>
      <c r="I2" s="161"/>
      <c r="J2" s="161"/>
      <c r="K2" s="161"/>
      <c r="L2" s="162"/>
      <c r="M2" s="20"/>
      <c r="N2" s="160" t="s">
        <v>230</v>
      </c>
      <c r="O2" s="161"/>
      <c r="P2" s="161"/>
      <c r="Q2" s="161"/>
      <c r="R2" s="161"/>
      <c r="S2" s="161"/>
      <c r="T2" s="162"/>
      <c r="U2" s="163" t="s">
        <v>7</v>
      </c>
      <c r="V2" s="163" t="s">
        <v>1</v>
      </c>
      <c r="W2" s="152" t="s">
        <v>19</v>
      </c>
      <c r="X2" s="166" t="s">
        <v>175</v>
      </c>
      <c r="Y2" s="140" t="s">
        <v>176</v>
      </c>
      <c r="Z2" s="143" t="s">
        <v>177</v>
      </c>
    </row>
    <row r="3" spans="1:26" s="4" customFormat="1" ht="16.5" customHeight="1">
      <c r="A3" s="147"/>
      <c r="B3" s="149"/>
      <c r="C3" s="151"/>
      <c r="D3" s="150"/>
      <c r="E3" s="169"/>
      <c r="F3" s="28"/>
      <c r="G3" s="155" t="s">
        <v>17</v>
      </c>
      <c r="H3" s="156"/>
      <c r="I3" s="157"/>
      <c r="J3" s="158" t="s">
        <v>16</v>
      </c>
      <c r="K3" s="158"/>
      <c r="L3" s="159"/>
      <c r="M3" s="33"/>
      <c r="N3" s="28"/>
      <c r="O3" s="155" t="s">
        <v>17</v>
      </c>
      <c r="P3" s="156"/>
      <c r="Q3" s="157"/>
      <c r="R3" s="158" t="s">
        <v>16</v>
      </c>
      <c r="S3" s="158"/>
      <c r="T3" s="159"/>
      <c r="U3" s="164"/>
      <c r="V3" s="153"/>
      <c r="W3" s="153"/>
      <c r="X3" s="167"/>
      <c r="Y3" s="141"/>
      <c r="Z3" s="144"/>
    </row>
    <row r="4" spans="1:26" s="21" customFormat="1" ht="16.5" customHeight="1" thickBot="1">
      <c r="A4" s="148"/>
      <c r="B4" s="149"/>
      <c r="C4" s="150"/>
      <c r="D4" s="150"/>
      <c r="E4" s="169"/>
      <c r="F4" s="59" t="s">
        <v>2</v>
      </c>
      <c r="G4" s="60" t="s">
        <v>0</v>
      </c>
      <c r="H4" s="61" t="s">
        <v>6</v>
      </c>
      <c r="I4" s="62" t="s">
        <v>5</v>
      </c>
      <c r="J4" s="63" t="s">
        <v>0</v>
      </c>
      <c r="K4" s="64" t="s">
        <v>6</v>
      </c>
      <c r="L4" s="65" t="s">
        <v>5</v>
      </c>
      <c r="M4" s="33"/>
      <c r="N4" s="59" t="s">
        <v>2</v>
      </c>
      <c r="O4" s="60" t="s">
        <v>0</v>
      </c>
      <c r="P4" s="61" t="s">
        <v>6</v>
      </c>
      <c r="Q4" s="62" t="s">
        <v>5</v>
      </c>
      <c r="R4" s="63" t="s">
        <v>0</v>
      </c>
      <c r="S4" s="64" t="s">
        <v>6</v>
      </c>
      <c r="T4" s="65" t="s">
        <v>5</v>
      </c>
      <c r="U4" s="165"/>
      <c r="V4" s="154"/>
      <c r="W4" s="154"/>
      <c r="X4" s="168"/>
      <c r="Y4" s="142"/>
      <c r="Z4" s="145"/>
    </row>
    <row r="5" spans="1:26" s="4" customFormat="1" ht="27" customHeight="1" thickTop="1">
      <c r="A5" s="19"/>
      <c r="B5" s="35" t="s">
        <v>21</v>
      </c>
      <c r="C5" s="35">
        <v>1</v>
      </c>
      <c r="D5" s="36" t="s">
        <v>135</v>
      </c>
      <c r="E5" s="96">
        <v>2</v>
      </c>
      <c r="F5" s="66">
        <v>10</v>
      </c>
      <c r="G5" s="67">
        <v>110</v>
      </c>
      <c r="H5" s="68">
        <v>5344975</v>
      </c>
      <c r="I5" s="69">
        <f aca="true" t="shared" si="0" ref="I5:I15">IF(AND(G5&gt;0,H5&gt;0),H5/G5,0)</f>
        <v>48590.681818181816</v>
      </c>
      <c r="J5" s="70">
        <v>8502</v>
      </c>
      <c r="K5" s="71">
        <f aca="true" t="shared" si="1" ref="K5:K15">H5</f>
        <v>5344975</v>
      </c>
      <c r="L5" s="72">
        <f aca="true" t="shared" si="2" ref="L5:L15">IF(AND(J5&gt;0,K5&gt;0),K5/J5,0)</f>
        <v>628.672665255234</v>
      </c>
      <c r="M5" s="34"/>
      <c r="N5" s="66">
        <v>10</v>
      </c>
      <c r="O5" s="67">
        <v>86</v>
      </c>
      <c r="P5" s="68">
        <v>5567390</v>
      </c>
      <c r="Q5" s="57">
        <f aca="true" t="shared" si="3" ref="Q5:Q36">IF(AND(O5&gt;0,P5&gt;0),P5/O5,0)</f>
        <v>64737.09302325582</v>
      </c>
      <c r="R5" s="70">
        <v>8273</v>
      </c>
      <c r="S5" s="68">
        <v>5567390</v>
      </c>
      <c r="T5" s="57">
        <f aca="true" t="shared" si="4" ref="T5:T36">IF(AND(R5&gt;0,S5&gt;0),S5/R5,0)</f>
        <v>672.9590233289013</v>
      </c>
      <c r="U5" s="73"/>
      <c r="V5" s="74"/>
      <c r="W5" s="113"/>
      <c r="X5" s="86" t="s">
        <v>180</v>
      </c>
      <c r="Y5" s="87" t="s">
        <v>180</v>
      </c>
      <c r="Z5" s="88" t="s">
        <v>180</v>
      </c>
    </row>
    <row r="6" spans="1:26" s="4" customFormat="1" ht="27" customHeight="1">
      <c r="A6" s="19"/>
      <c r="B6" s="35" t="s">
        <v>21</v>
      </c>
      <c r="C6" s="35">
        <v>2</v>
      </c>
      <c r="D6" s="36" t="s">
        <v>133</v>
      </c>
      <c r="E6" s="96">
        <v>5</v>
      </c>
      <c r="F6" s="51">
        <v>20</v>
      </c>
      <c r="G6" s="52">
        <v>235</v>
      </c>
      <c r="H6" s="53">
        <v>14301587</v>
      </c>
      <c r="I6" s="54">
        <f t="shared" si="0"/>
        <v>60857.8170212766</v>
      </c>
      <c r="J6" s="55">
        <v>21406</v>
      </c>
      <c r="K6" s="56">
        <f t="shared" si="1"/>
        <v>14301587</v>
      </c>
      <c r="L6" s="57">
        <f t="shared" si="2"/>
        <v>668.1111370643745</v>
      </c>
      <c r="M6" s="34"/>
      <c r="N6" s="51">
        <v>20</v>
      </c>
      <c r="O6" s="52">
        <v>194</v>
      </c>
      <c r="P6" s="53">
        <v>11866487</v>
      </c>
      <c r="Q6" s="57">
        <f t="shared" si="3"/>
        <v>61167.4587628866</v>
      </c>
      <c r="R6" s="55">
        <v>17193</v>
      </c>
      <c r="S6" s="53">
        <v>11866487</v>
      </c>
      <c r="T6" s="57">
        <f t="shared" si="4"/>
        <v>690.1929273541558</v>
      </c>
      <c r="U6" s="44"/>
      <c r="V6" s="45"/>
      <c r="W6" s="114"/>
      <c r="X6" s="89" t="s">
        <v>180</v>
      </c>
      <c r="Y6" s="90" t="s">
        <v>180</v>
      </c>
      <c r="Z6" s="91" t="s">
        <v>180</v>
      </c>
    </row>
    <row r="7" spans="1:26" s="4" customFormat="1" ht="27" customHeight="1">
      <c r="A7" s="19"/>
      <c r="B7" s="35" t="s">
        <v>21</v>
      </c>
      <c r="C7" s="35">
        <v>3</v>
      </c>
      <c r="D7" s="37" t="s">
        <v>22</v>
      </c>
      <c r="E7" s="96">
        <v>2</v>
      </c>
      <c r="F7" s="51">
        <v>30</v>
      </c>
      <c r="G7" s="52">
        <v>304</v>
      </c>
      <c r="H7" s="53">
        <v>60747710</v>
      </c>
      <c r="I7" s="54">
        <f t="shared" si="0"/>
        <v>199827.99342105264</v>
      </c>
      <c r="J7" s="55">
        <v>48145</v>
      </c>
      <c r="K7" s="56">
        <f t="shared" si="1"/>
        <v>60747710</v>
      </c>
      <c r="L7" s="57">
        <f t="shared" si="2"/>
        <v>1261.7657077578149</v>
      </c>
      <c r="M7" s="34"/>
      <c r="N7" s="51">
        <v>30</v>
      </c>
      <c r="O7" s="52">
        <v>333</v>
      </c>
      <c r="P7" s="53">
        <v>54545501</v>
      </c>
      <c r="Q7" s="57">
        <f t="shared" si="3"/>
        <v>163800.3033033033</v>
      </c>
      <c r="R7" s="55">
        <v>41800</v>
      </c>
      <c r="S7" s="53">
        <v>54545501</v>
      </c>
      <c r="T7" s="57">
        <f t="shared" si="4"/>
        <v>1304.9162918660288</v>
      </c>
      <c r="U7" s="44"/>
      <c r="V7" s="45"/>
      <c r="W7" s="114"/>
      <c r="X7" s="89" t="s">
        <v>179</v>
      </c>
      <c r="Y7" s="90" t="s">
        <v>179</v>
      </c>
      <c r="Z7" s="91" t="s">
        <v>179</v>
      </c>
    </row>
    <row r="8" spans="1:26" s="4" customFormat="1" ht="27" customHeight="1">
      <c r="A8" s="19"/>
      <c r="B8" s="35" t="s">
        <v>21</v>
      </c>
      <c r="C8" s="35">
        <v>4</v>
      </c>
      <c r="D8" s="36" t="s">
        <v>23</v>
      </c>
      <c r="E8" s="96">
        <v>5</v>
      </c>
      <c r="F8" s="51">
        <v>10</v>
      </c>
      <c r="G8" s="52">
        <v>76</v>
      </c>
      <c r="H8" s="53">
        <v>2071814</v>
      </c>
      <c r="I8" s="54">
        <f t="shared" si="0"/>
        <v>27260.71052631579</v>
      </c>
      <c r="J8" s="55">
        <v>3061</v>
      </c>
      <c r="K8" s="56">
        <f t="shared" si="1"/>
        <v>2071814</v>
      </c>
      <c r="L8" s="57">
        <f t="shared" si="2"/>
        <v>676.842208428618</v>
      </c>
      <c r="M8" s="34"/>
      <c r="N8" s="51">
        <v>10</v>
      </c>
      <c r="O8" s="52">
        <v>91</v>
      </c>
      <c r="P8" s="53">
        <v>3012515</v>
      </c>
      <c r="Q8" s="57">
        <f t="shared" si="3"/>
        <v>33104.56043956044</v>
      </c>
      <c r="R8" s="55">
        <v>4327</v>
      </c>
      <c r="S8" s="53">
        <v>3012515</v>
      </c>
      <c r="T8" s="57">
        <f t="shared" si="4"/>
        <v>696.2133117633464</v>
      </c>
      <c r="U8" s="44"/>
      <c r="V8" s="45"/>
      <c r="W8" s="114"/>
      <c r="X8" s="89" t="s">
        <v>180</v>
      </c>
      <c r="Y8" s="90" t="s">
        <v>180</v>
      </c>
      <c r="Z8" s="91" t="s">
        <v>180</v>
      </c>
    </row>
    <row r="9" spans="1:26" s="4" customFormat="1" ht="27" customHeight="1">
      <c r="A9" s="19"/>
      <c r="B9" s="35" t="s">
        <v>21</v>
      </c>
      <c r="C9" s="35">
        <v>5</v>
      </c>
      <c r="D9" s="38" t="s">
        <v>251</v>
      </c>
      <c r="E9" s="96">
        <v>3</v>
      </c>
      <c r="F9" s="51"/>
      <c r="G9" s="52"/>
      <c r="H9" s="53"/>
      <c r="I9" s="54"/>
      <c r="J9" s="55"/>
      <c r="K9" s="56"/>
      <c r="L9" s="57"/>
      <c r="M9" s="34"/>
      <c r="N9" s="51">
        <v>10</v>
      </c>
      <c r="O9" s="52">
        <v>22</v>
      </c>
      <c r="P9" s="53">
        <v>1579333</v>
      </c>
      <c r="Q9" s="57">
        <f t="shared" si="3"/>
        <v>71787.86363636363</v>
      </c>
      <c r="R9" s="55">
        <v>2117</v>
      </c>
      <c r="S9" s="53">
        <v>1579333</v>
      </c>
      <c r="T9" s="57">
        <f t="shared" si="4"/>
        <v>746.0240906943789</v>
      </c>
      <c r="U9" s="44"/>
      <c r="V9" s="45"/>
      <c r="W9" s="114"/>
      <c r="X9" s="89" t="s">
        <v>179</v>
      </c>
      <c r="Y9" s="90" t="s">
        <v>179</v>
      </c>
      <c r="Z9" s="91" t="s">
        <v>179</v>
      </c>
    </row>
    <row r="10" spans="1:26" s="4" customFormat="1" ht="27" customHeight="1">
      <c r="A10" s="19"/>
      <c r="B10" s="35" t="s">
        <v>21</v>
      </c>
      <c r="C10" s="35">
        <v>6</v>
      </c>
      <c r="D10" s="36" t="s">
        <v>24</v>
      </c>
      <c r="E10" s="96">
        <v>5</v>
      </c>
      <c r="F10" s="51">
        <v>20</v>
      </c>
      <c r="G10" s="52">
        <v>303</v>
      </c>
      <c r="H10" s="53">
        <v>17150055</v>
      </c>
      <c r="I10" s="54">
        <f t="shared" si="0"/>
        <v>56600.841584158414</v>
      </c>
      <c r="J10" s="55">
        <v>25362</v>
      </c>
      <c r="K10" s="56">
        <f t="shared" si="1"/>
        <v>17150055</v>
      </c>
      <c r="L10" s="57">
        <f t="shared" si="2"/>
        <v>676.2106695055595</v>
      </c>
      <c r="M10" s="34"/>
      <c r="N10" s="51">
        <v>20</v>
      </c>
      <c r="O10" s="52">
        <v>316</v>
      </c>
      <c r="P10" s="53">
        <v>18411963</v>
      </c>
      <c r="Q10" s="57">
        <f t="shared" si="3"/>
        <v>58265.70569620253</v>
      </c>
      <c r="R10" s="55">
        <v>26571</v>
      </c>
      <c r="S10" s="53">
        <v>18411963</v>
      </c>
      <c r="T10" s="57">
        <f t="shared" si="4"/>
        <v>692.9345150728237</v>
      </c>
      <c r="U10" s="44"/>
      <c r="V10" s="45"/>
      <c r="W10" s="114"/>
      <c r="X10" s="89" t="s">
        <v>180</v>
      </c>
      <c r="Y10" s="90" t="s">
        <v>180</v>
      </c>
      <c r="Z10" s="91" t="s">
        <v>180</v>
      </c>
    </row>
    <row r="11" spans="1:26" s="4" customFormat="1" ht="27" customHeight="1">
      <c r="A11" s="19"/>
      <c r="B11" s="35" t="s">
        <v>21</v>
      </c>
      <c r="C11" s="35">
        <v>7</v>
      </c>
      <c r="D11" s="38" t="s">
        <v>25</v>
      </c>
      <c r="E11" s="96">
        <v>5</v>
      </c>
      <c r="F11" s="51">
        <v>20</v>
      </c>
      <c r="G11" s="52">
        <v>246</v>
      </c>
      <c r="H11" s="53">
        <v>12525546</v>
      </c>
      <c r="I11" s="54">
        <f t="shared" si="0"/>
        <v>50916.85365853659</v>
      </c>
      <c r="J11" s="55">
        <v>18420</v>
      </c>
      <c r="K11" s="56">
        <f t="shared" si="1"/>
        <v>12525546</v>
      </c>
      <c r="L11" s="57">
        <f t="shared" si="2"/>
        <v>679.9970684039088</v>
      </c>
      <c r="M11" s="34"/>
      <c r="N11" s="51">
        <v>20</v>
      </c>
      <c r="O11" s="52">
        <v>164</v>
      </c>
      <c r="P11" s="53">
        <v>8563745</v>
      </c>
      <c r="Q11" s="57">
        <f t="shared" si="3"/>
        <v>52217.95731707317</v>
      </c>
      <c r="R11" s="55">
        <v>12455</v>
      </c>
      <c r="S11" s="53">
        <v>8563745</v>
      </c>
      <c r="T11" s="57">
        <f t="shared" si="4"/>
        <v>687.5748695303091</v>
      </c>
      <c r="U11" s="44"/>
      <c r="V11" s="45"/>
      <c r="W11" s="114"/>
      <c r="X11" s="89" t="s">
        <v>180</v>
      </c>
      <c r="Y11" s="90" t="s">
        <v>180</v>
      </c>
      <c r="Z11" s="91" t="s">
        <v>180</v>
      </c>
    </row>
    <row r="12" spans="1:26" s="4" customFormat="1" ht="27" customHeight="1">
      <c r="A12" s="19"/>
      <c r="B12" s="35" t="s">
        <v>21</v>
      </c>
      <c r="C12" s="35">
        <v>8</v>
      </c>
      <c r="D12" s="36" t="s">
        <v>115</v>
      </c>
      <c r="E12" s="96">
        <v>4</v>
      </c>
      <c r="F12" s="51">
        <v>10</v>
      </c>
      <c r="G12" s="52">
        <v>187</v>
      </c>
      <c r="H12" s="53">
        <v>9792064</v>
      </c>
      <c r="I12" s="54">
        <f t="shared" si="0"/>
        <v>52363.978609625665</v>
      </c>
      <c r="J12" s="55">
        <v>14636</v>
      </c>
      <c r="K12" s="56">
        <f t="shared" si="1"/>
        <v>9792064</v>
      </c>
      <c r="L12" s="57">
        <f t="shared" si="2"/>
        <v>669.0396283137469</v>
      </c>
      <c r="M12" s="34"/>
      <c r="N12" s="51">
        <v>10</v>
      </c>
      <c r="O12" s="52">
        <v>111</v>
      </c>
      <c r="P12" s="53">
        <v>5621594</v>
      </c>
      <c r="Q12" s="57">
        <f t="shared" si="3"/>
        <v>50644.99099099099</v>
      </c>
      <c r="R12" s="55">
        <v>8207</v>
      </c>
      <c r="S12" s="53">
        <v>5621594</v>
      </c>
      <c r="T12" s="57">
        <f t="shared" si="4"/>
        <v>684.9755087120751</v>
      </c>
      <c r="U12" s="44"/>
      <c r="V12" s="45"/>
      <c r="W12" s="114"/>
      <c r="X12" s="89" t="s">
        <v>180</v>
      </c>
      <c r="Y12" s="90" t="s">
        <v>180</v>
      </c>
      <c r="Z12" s="91" t="s">
        <v>180</v>
      </c>
    </row>
    <row r="13" spans="1:26" s="4" customFormat="1" ht="27" customHeight="1">
      <c r="A13" s="19"/>
      <c r="B13" s="35" t="s">
        <v>21</v>
      </c>
      <c r="C13" s="35">
        <v>9</v>
      </c>
      <c r="D13" s="38" t="s">
        <v>225</v>
      </c>
      <c r="E13" s="96">
        <v>4</v>
      </c>
      <c r="F13" s="51">
        <v>20</v>
      </c>
      <c r="G13" s="52">
        <v>238</v>
      </c>
      <c r="H13" s="53">
        <v>13087178</v>
      </c>
      <c r="I13" s="54">
        <f t="shared" si="0"/>
        <v>54988.142857142855</v>
      </c>
      <c r="J13" s="55">
        <v>18867</v>
      </c>
      <c r="K13" s="56">
        <f t="shared" si="1"/>
        <v>13087178</v>
      </c>
      <c r="L13" s="57">
        <f t="shared" si="2"/>
        <v>693.6544230667303</v>
      </c>
      <c r="M13" s="34"/>
      <c r="N13" s="51">
        <v>20</v>
      </c>
      <c r="O13" s="52">
        <v>234</v>
      </c>
      <c r="P13" s="53">
        <v>13521788</v>
      </c>
      <c r="Q13" s="57">
        <f t="shared" si="3"/>
        <v>57785.418803418805</v>
      </c>
      <c r="R13" s="55">
        <v>18943</v>
      </c>
      <c r="S13" s="53">
        <v>13521788</v>
      </c>
      <c r="T13" s="57">
        <f t="shared" si="4"/>
        <v>713.8144961199388</v>
      </c>
      <c r="U13" s="44"/>
      <c r="V13" s="45"/>
      <c r="W13" s="114"/>
      <c r="X13" s="89" t="s">
        <v>180</v>
      </c>
      <c r="Y13" s="90" t="s">
        <v>180</v>
      </c>
      <c r="Z13" s="91" t="s">
        <v>180</v>
      </c>
    </row>
    <row r="14" spans="1:26" s="4" customFormat="1" ht="27" customHeight="1">
      <c r="A14" s="19"/>
      <c r="B14" s="35" t="s">
        <v>21</v>
      </c>
      <c r="C14" s="35">
        <v>10</v>
      </c>
      <c r="D14" s="38" t="s">
        <v>26</v>
      </c>
      <c r="E14" s="96">
        <v>4</v>
      </c>
      <c r="F14" s="51">
        <v>20</v>
      </c>
      <c r="G14" s="52">
        <v>303</v>
      </c>
      <c r="H14" s="53">
        <v>15539704</v>
      </c>
      <c r="I14" s="54">
        <f t="shared" si="0"/>
        <v>51286.15181518152</v>
      </c>
      <c r="J14" s="55">
        <v>22367</v>
      </c>
      <c r="K14" s="56">
        <f t="shared" si="1"/>
        <v>15539704</v>
      </c>
      <c r="L14" s="57">
        <f t="shared" si="2"/>
        <v>694.7603165377565</v>
      </c>
      <c r="M14" s="34"/>
      <c r="N14" s="51">
        <v>20</v>
      </c>
      <c r="O14" s="52">
        <v>397</v>
      </c>
      <c r="P14" s="53">
        <v>21448049</v>
      </c>
      <c r="Q14" s="57">
        <f t="shared" si="3"/>
        <v>54025.31234256927</v>
      </c>
      <c r="R14" s="55">
        <v>30337</v>
      </c>
      <c r="S14" s="53">
        <v>21448049</v>
      </c>
      <c r="T14" s="57">
        <f t="shared" si="4"/>
        <v>706.9930777598312</v>
      </c>
      <c r="U14" s="44"/>
      <c r="V14" s="45"/>
      <c r="W14" s="114"/>
      <c r="X14" s="89" t="s">
        <v>180</v>
      </c>
      <c r="Y14" s="90" t="s">
        <v>180</v>
      </c>
      <c r="Z14" s="91" t="s">
        <v>180</v>
      </c>
    </row>
    <row r="15" spans="1:26" s="4" customFormat="1" ht="27" customHeight="1">
      <c r="A15" s="19"/>
      <c r="B15" s="35" t="s">
        <v>21</v>
      </c>
      <c r="C15" s="35">
        <v>11</v>
      </c>
      <c r="D15" s="38" t="s">
        <v>116</v>
      </c>
      <c r="E15" s="96">
        <v>4</v>
      </c>
      <c r="F15" s="51">
        <v>15</v>
      </c>
      <c r="G15" s="52">
        <v>112</v>
      </c>
      <c r="H15" s="53">
        <v>5465196</v>
      </c>
      <c r="I15" s="54">
        <f t="shared" si="0"/>
        <v>48796.392857142855</v>
      </c>
      <c r="J15" s="55">
        <v>8119</v>
      </c>
      <c r="K15" s="56">
        <f t="shared" si="1"/>
        <v>5465196</v>
      </c>
      <c r="L15" s="57">
        <f t="shared" si="2"/>
        <v>673.1365931764996</v>
      </c>
      <c r="M15" s="34"/>
      <c r="N15" s="51">
        <v>15</v>
      </c>
      <c r="O15" s="52">
        <v>188</v>
      </c>
      <c r="P15" s="53">
        <v>8814406</v>
      </c>
      <c r="Q15" s="57">
        <f t="shared" si="3"/>
        <v>46885.13829787234</v>
      </c>
      <c r="R15" s="55">
        <v>11789</v>
      </c>
      <c r="S15" s="53">
        <v>8814406</v>
      </c>
      <c r="T15" s="57">
        <f t="shared" si="4"/>
        <v>747.6805496649419</v>
      </c>
      <c r="U15" s="48"/>
      <c r="V15" s="45"/>
      <c r="W15" s="114"/>
      <c r="X15" s="89" t="s">
        <v>180</v>
      </c>
      <c r="Y15" s="90" t="s">
        <v>180</v>
      </c>
      <c r="Z15" s="91" t="s">
        <v>180</v>
      </c>
    </row>
    <row r="16" spans="1:26" s="4" customFormat="1" ht="27" customHeight="1">
      <c r="A16" s="19"/>
      <c r="B16" s="35" t="s">
        <v>21</v>
      </c>
      <c r="C16" s="35">
        <v>12</v>
      </c>
      <c r="D16" s="38" t="s">
        <v>117</v>
      </c>
      <c r="E16" s="96">
        <v>4</v>
      </c>
      <c r="F16" s="51">
        <v>10</v>
      </c>
      <c r="G16" s="52">
        <v>89</v>
      </c>
      <c r="H16" s="53">
        <v>4695781</v>
      </c>
      <c r="I16" s="54">
        <f>IF(AND(G16&gt;0,H16&gt;0),H16/G16,0)</f>
        <v>52761.58426966292</v>
      </c>
      <c r="J16" s="55">
        <v>6918</v>
      </c>
      <c r="K16" s="56">
        <f>H16</f>
        <v>4695781</v>
      </c>
      <c r="L16" s="57">
        <f>IF(AND(J16&gt;0,K16&gt;0),K16/J16,0)</f>
        <v>678.7772477594681</v>
      </c>
      <c r="M16" s="34"/>
      <c r="N16" s="51">
        <v>10</v>
      </c>
      <c r="O16" s="52">
        <v>117</v>
      </c>
      <c r="P16" s="53">
        <v>6600764</v>
      </c>
      <c r="Q16" s="57">
        <f t="shared" si="3"/>
        <v>56416.78632478633</v>
      </c>
      <c r="R16" s="55">
        <v>9569</v>
      </c>
      <c r="S16" s="53">
        <v>6600764</v>
      </c>
      <c r="T16" s="57">
        <f t="shared" si="4"/>
        <v>689.8070853798725</v>
      </c>
      <c r="U16" s="48"/>
      <c r="V16" s="45"/>
      <c r="W16" s="114"/>
      <c r="X16" s="89" t="s">
        <v>180</v>
      </c>
      <c r="Y16" s="90" t="s">
        <v>180</v>
      </c>
      <c r="Z16" s="91" t="s">
        <v>180</v>
      </c>
    </row>
    <row r="17" spans="1:26" s="4" customFormat="1" ht="27" customHeight="1">
      <c r="A17" s="19"/>
      <c r="B17" s="35" t="s">
        <v>21</v>
      </c>
      <c r="C17" s="35">
        <v>13</v>
      </c>
      <c r="D17" s="38" t="s">
        <v>181</v>
      </c>
      <c r="E17" s="96">
        <v>5</v>
      </c>
      <c r="F17" s="51">
        <v>15</v>
      </c>
      <c r="G17" s="52">
        <v>63</v>
      </c>
      <c r="H17" s="53">
        <v>3063035</v>
      </c>
      <c r="I17" s="54">
        <f>IF(AND(G17&gt;0,H17&gt;0),H17/G17,0)</f>
        <v>48619.60317460317</v>
      </c>
      <c r="J17" s="55">
        <v>4539</v>
      </c>
      <c r="K17" s="56">
        <f>H17</f>
        <v>3063035</v>
      </c>
      <c r="L17" s="57">
        <f>IF(AND(J17&gt;0,K17&gt;0),K17/J17,0)</f>
        <v>674.8259528530514</v>
      </c>
      <c r="M17" s="34"/>
      <c r="N17" s="51">
        <v>15</v>
      </c>
      <c r="O17" s="52">
        <v>89</v>
      </c>
      <c r="P17" s="53">
        <v>4166039</v>
      </c>
      <c r="Q17" s="57">
        <f t="shared" si="3"/>
        <v>46809.426966292136</v>
      </c>
      <c r="R17" s="55">
        <v>5984</v>
      </c>
      <c r="S17" s="53">
        <v>4166039</v>
      </c>
      <c r="T17" s="57">
        <f t="shared" si="4"/>
        <v>696.1963569518716</v>
      </c>
      <c r="U17" s="48"/>
      <c r="V17" s="45"/>
      <c r="W17" s="114"/>
      <c r="X17" s="89" t="s">
        <v>180</v>
      </c>
      <c r="Y17" s="90" t="s">
        <v>180</v>
      </c>
      <c r="Z17" s="91" t="s">
        <v>180</v>
      </c>
    </row>
    <row r="18" spans="1:26" s="4" customFormat="1" ht="27" customHeight="1">
      <c r="A18" s="19"/>
      <c r="B18" s="35" t="s">
        <v>21</v>
      </c>
      <c r="C18" s="35">
        <v>14</v>
      </c>
      <c r="D18" s="38" t="s">
        <v>182</v>
      </c>
      <c r="E18" s="96">
        <v>4</v>
      </c>
      <c r="F18" s="51">
        <v>15</v>
      </c>
      <c r="G18" s="52">
        <v>96</v>
      </c>
      <c r="H18" s="53">
        <v>3348561</v>
      </c>
      <c r="I18" s="54">
        <f>IF(AND(G18&gt;0,H18&gt;0),H18/G18,0)</f>
        <v>34880.84375</v>
      </c>
      <c r="J18" s="55">
        <v>4983</v>
      </c>
      <c r="K18" s="56">
        <f>H18</f>
        <v>3348561</v>
      </c>
      <c r="L18" s="57">
        <f>IF(AND(J18&gt;0,K18&gt;0),K18/J18,0)</f>
        <v>671.9969897652016</v>
      </c>
      <c r="M18" s="34"/>
      <c r="N18" s="51">
        <v>15</v>
      </c>
      <c r="O18" s="52">
        <v>148</v>
      </c>
      <c r="P18" s="53">
        <v>6625895</v>
      </c>
      <c r="Q18" s="57">
        <f t="shared" si="3"/>
        <v>44769.56081081081</v>
      </c>
      <c r="R18" s="55">
        <v>10471</v>
      </c>
      <c r="S18" s="53">
        <v>6625895</v>
      </c>
      <c r="T18" s="57">
        <f t="shared" si="4"/>
        <v>632.7853118135804</v>
      </c>
      <c r="U18" s="48"/>
      <c r="V18" s="45"/>
      <c r="W18" s="114"/>
      <c r="X18" s="89" t="s">
        <v>180</v>
      </c>
      <c r="Y18" s="90" t="s">
        <v>180</v>
      </c>
      <c r="Z18" s="91" t="s">
        <v>180</v>
      </c>
    </row>
    <row r="19" spans="1:26" s="4" customFormat="1" ht="27" customHeight="1">
      <c r="A19" s="19"/>
      <c r="B19" s="35" t="s">
        <v>21</v>
      </c>
      <c r="C19" s="35">
        <v>15</v>
      </c>
      <c r="D19" s="38" t="s">
        <v>183</v>
      </c>
      <c r="E19" s="96">
        <v>4</v>
      </c>
      <c r="F19" s="51">
        <v>15</v>
      </c>
      <c r="G19" s="52">
        <v>6</v>
      </c>
      <c r="H19" s="53">
        <v>600775</v>
      </c>
      <c r="I19" s="54">
        <f>IF(AND(G19&gt;0,H19&gt;0),H19/G19,0)</f>
        <v>100129.16666666667</v>
      </c>
      <c r="J19" s="55">
        <v>858</v>
      </c>
      <c r="K19" s="56">
        <f>H19</f>
        <v>600775</v>
      </c>
      <c r="L19" s="57">
        <f>IF(AND(J19&gt;0,K19&gt;0),K19/J19,0)</f>
        <v>700.2039627039627</v>
      </c>
      <c r="M19" s="34"/>
      <c r="N19" s="51">
        <v>20</v>
      </c>
      <c r="O19" s="52">
        <v>183</v>
      </c>
      <c r="P19" s="53">
        <v>9784965</v>
      </c>
      <c r="Q19" s="57">
        <f t="shared" si="3"/>
        <v>53469.75409836065</v>
      </c>
      <c r="R19" s="55">
        <v>13872</v>
      </c>
      <c r="S19" s="53">
        <v>9784965</v>
      </c>
      <c r="T19" s="57">
        <f t="shared" si="4"/>
        <v>705.3752162629758</v>
      </c>
      <c r="U19" s="48"/>
      <c r="V19" s="45"/>
      <c r="W19" s="114"/>
      <c r="X19" s="89" t="s">
        <v>180</v>
      </c>
      <c r="Y19" s="90" t="s">
        <v>180</v>
      </c>
      <c r="Z19" s="91" t="s">
        <v>180</v>
      </c>
    </row>
    <row r="20" spans="1:26" s="4" customFormat="1" ht="27" customHeight="1">
      <c r="A20" s="19"/>
      <c r="B20" s="35" t="s">
        <v>21</v>
      </c>
      <c r="C20" s="35">
        <v>16</v>
      </c>
      <c r="D20" s="38" t="s">
        <v>255</v>
      </c>
      <c r="E20" s="96">
        <v>4</v>
      </c>
      <c r="F20" s="51"/>
      <c r="G20" s="52"/>
      <c r="H20" s="53"/>
      <c r="I20" s="54"/>
      <c r="J20" s="55"/>
      <c r="K20" s="56"/>
      <c r="L20" s="57"/>
      <c r="M20" s="34"/>
      <c r="N20" s="51">
        <v>20</v>
      </c>
      <c r="O20" s="52">
        <v>200</v>
      </c>
      <c r="P20" s="53">
        <v>8930127</v>
      </c>
      <c r="Q20" s="57">
        <f t="shared" si="3"/>
        <v>44650.635</v>
      </c>
      <c r="R20" s="55">
        <v>13058</v>
      </c>
      <c r="S20" s="53">
        <v>8930127</v>
      </c>
      <c r="T20" s="57">
        <f t="shared" si="4"/>
        <v>683.8816817276766</v>
      </c>
      <c r="U20" s="48" t="s">
        <v>256</v>
      </c>
      <c r="V20" s="45"/>
      <c r="W20" s="114"/>
      <c r="X20" s="89" t="s">
        <v>179</v>
      </c>
      <c r="Y20" s="90" t="s">
        <v>179</v>
      </c>
      <c r="Z20" s="91" t="s">
        <v>179</v>
      </c>
    </row>
    <row r="21" spans="1:26" s="4" customFormat="1" ht="27" customHeight="1">
      <c r="A21" s="19"/>
      <c r="B21" s="35" t="s">
        <v>21</v>
      </c>
      <c r="C21" s="35">
        <v>17</v>
      </c>
      <c r="D21" s="38" t="s">
        <v>257</v>
      </c>
      <c r="E21" s="96">
        <v>5</v>
      </c>
      <c r="F21" s="51"/>
      <c r="G21" s="52"/>
      <c r="H21" s="53"/>
      <c r="I21" s="54"/>
      <c r="J21" s="55"/>
      <c r="K21" s="56"/>
      <c r="L21" s="57"/>
      <c r="M21" s="34"/>
      <c r="N21" s="51">
        <v>20</v>
      </c>
      <c r="O21" s="52">
        <v>193</v>
      </c>
      <c r="P21" s="53">
        <v>9968641</v>
      </c>
      <c r="Q21" s="57">
        <f t="shared" si="3"/>
        <v>51650.9896373057</v>
      </c>
      <c r="R21" s="55">
        <v>15277</v>
      </c>
      <c r="S21" s="53">
        <v>9968641</v>
      </c>
      <c r="T21" s="57">
        <f t="shared" si="4"/>
        <v>652.5260849643255</v>
      </c>
      <c r="U21" s="48" t="s">
        <v>256</v>
      </c>
      <c r="V21" s="45"/>
      <c r="W21" s="114"/>
      <c r="X21" s="89" t="s">
        <v>179</v>
      </c>
      <c r="Y21" s="90" t="s">
        <v>179</v>
      </c>
      <c r="Z21" s="91" t="s">
        <v>179</v>
      </c>
    </row>
    <row r="22" spans="1:26" s="4" customFormat="1" ht="27" customHeight="1">
      <c r="A22" s="19"/>
      <c r="B22" s="35" t="s">
        <v>21</v>
      </c>
      <c r="C22" s="35">
        <v>18</v>
      </c>
      <c r="D22" s="38" t="s">
        <v>258</v>
      </c>
      <c r="E22" s="96">
        <v>5</v>
      </c>
      <c r="F22" s="51"/>
      <c r="G22" s="52"/>
      <c r="H22" s="53"/>
      <c r="I22" s="54"/>
      <c r="J22" s="55"/>
      <c r="K22" s="56"/>
      <c r="L22" s="57"/>
      <c r="M22" s="34"/>
      <c r="N22" s="51">
        <v>10</v>
      </c>
      <c r="O22" s="52">
        <v>15</v>
      </c>
      <c r="P22" s="53">
        <v>768630</v>
      </c>
      <c r="Q22" s="57">
        <f t="shared" si="3"/>
        <v>51242</v>
      </c>
      <c r="R22" s="55">
        <v>1095</v>
      </c>
      <c r="S22" s="53">
        <v>768630</v>
      </c>
      <c r="T22" s="57">
        <f t="shared" si="4"/>
        <v>701.945205479452</v>
      </c>
      <c r="U22" s="48" t="s">
        <v>256</v>
      </c>
      <c r="V22" s="45"/>
      <c r="W22" s="114"/>
      <c r="X22" s="89" t="s">
        <v>179</v>
      </c>
      <c r="Y22" s="90" t="s">
        <v>179</v>
      </c>
      <c r="Z22" s="91" t="s">
        <v>179</v>
      </c>
    </row>
    <row r="23" spans="1:26" s="4" customFormat="1" ht="27" customHeight="1">
      <c r="A23" s="19"/>
      <c r="B23" s="35" t="s">
        <v>21</v>
      </c>
      <c r="C23" s="35">
        <v>19</v>
      </c>
      <c r="D23" s="39" t="s">
        <v>27</v>
      </c>
      <c r="E23" s="96">
        <v>2</v>
      </c>
      <c r="F23" s="51">
        <v>10</v>
      </c>
      <c r="G23" s="52">
        <v>95</v>
      </c>
      <c r="H23" s="53">
        <v>6156464</v>
      </c>
      <c r="I23" s="54">
        <f aca="true" t="shared" si="5" ref="I23:I30">IF(AND(G23&gt;0,H23&gt;0),H23/G23,0)</f>
        <v>64804.88421052632</v>
      </c>
      <c r="J23" s="55">
        <v>8923</v>
      </c>
      <c r="K23" s="56">
        <f aca="true" t="shared" si="6" ref="K23:K30">H23</f>
        <v>6156464</v>
      </c>
      <c r="L23" s="57">
        <f aca="true" t="shared" si="7" ref="L23:L30">IF(AND(J23&gt;0,K23&gt;0),K23/J23,0)</f>
        <v>689.9544996077552</v>
      </c>
      <c r="M23" s="34"/>
      <c r="N23" s="51">
        <v>10</v>
      </c>
      <c r="O23" s="52">
        <v>96</v>
      </c>
      <c r="P23" s="53">
        <v>6238730</v>
      </c>
      <c r="Q23" s="57">
        <f t="shared" si="3"/>
        <v>64986.770833333336</v>
      </c>
      <c r="R23" s="55">
        <v>8841</v>
      </c>
      <c r="S23" s="53">
        <v>6238730</v>
      </c>
      <c r="T23" s="57">
        <f t="shared" si="4"/>
        <v>705.6588621196697</v>
      </c>
      <c r="U23" s="44"/>
      <c r="V23" s="45"/>
      <c r="W23" s="114"/>
      <c r="X23" s="89" t="s">
        <v>180</v>
      </c>
      <c r="Y23" s="90" t="s">
        <v>180</v>
      </c>
      <c r="Z23" s="91" t="s">
        <v>180</v>
      </c>
    </row>
    <row r="24" spans="1:26" s="4" customFormat="1" ht="27" customHeight="1">
      <c r="A24" s="19"/>
      <c r="B24" s="35" t="s">
        <v>21</v>
      </c>
      <c r="C24" s="35">
        <v>20</v>
      </c>
      <c r="D24" s="37" t="s">
        <v>28</v>
      </c>
      <c r="E24" s="96">
        <v>2</v>
      </c>
      <c r="F24" s="51">
        <v>19</v>
      </c>
      <c r="G24" s="52">
        <v>72</v>
      </c>
      <c r="H24" s="53">
        <v>1493151</v>
      </c>
      <c r="I24" s="54">
        <f t="shared" si="5"/>
        <v>20738.208333333332</v>
      </c>
      <c r="J24" s="55">
        <v>8701</v>
      </c>
      <c r="K24" s="56">
        <f t="shared" si="6"/>
        <v>1493151</v>
      </c>
      <c r="L24" s="57">
        <f t="shared" si="7"/>
        <v>171.60682680151706</v>
      </c>
      <c r="M24" s="34"/>
      <c r="N24" s="51">
        <v>19</v>
      </c>
      <c r="O24" s="52">
        <v>72</v>
      </c>
      <c r="P24" s="53">
        <v>1592446</v>
      </c>
      <c r="Q24" s="57">
        <f t="shared" si="3"/>
        <v>22117.305555555555</v>
      </c>
      <c r="R24" s="55">
        <v>8929</v>
      </c>
      <c r="S24" s="53">
        <v>1592446</v>
      </c>
      <c r="T24" s="57">
        <f t="shared" si="4"/>
        <v>178.3453914212118</v>
      </c>
      <c r="U24" s="44"/>
      <c r="V24" s="45"/>
      <c r="W24" s="115"/>
      <c r="X24" s="89" t="s">
        <v>180</v>
      </c>
      <c r="Y24" s="90" t="s">
        <v>180</v>
      </c>
      <c r="Z24" s="91" t="s">
        <v>180</v>
      </c>
    </row>
    <row r="25" spans="1:26" s="4" customFormat="1" ht="27" customHeight="1">
      <c r="A25" s="19"/>
      <c r="B25" s="35" t="s">
        <v>21</v>
      </c>
      <c r="C25" s="35">
        <v>21</v>
      </c>
      <c r="D25" s="36" t="s">
        <v>136</v>
      </c>
      <c r="E25" s="96">
        <v>4</v>
      </c>
      <c r="F25" s="51">
        <v>30</v>
      </c>
      <c r="G25" s="52">
        <v>398</v>
      </c>
      <c r="H25" s="53">
        <v>23402640</v>
      </c>
      <c r="I25" s="54">
        <f t="shared" si="5"/>
        <v>58800.60301507538</v>
      </c>
      <c r="J25" s="55">
        <v>34587</v>
      </c>
      <c r="K25" s="56">
        <f t="shared" si="6"/>
        <v>23402640</v>
      </c>
      <c r="L25" s="57">
        <f t="shared" si="7"/>
        <v>676.6311041720878</v>
      </c>
      <c r="M25" s="34"/>
      <c r="N25" s="51">
        <v>20</v>
      </c>
      <c r="O25" s="52"/>
      <c r="P25" s="53"/>
      <c r="Q25" s="57">
        <f t="shared" si="3"/>
        <v>0</v>
      </c>
      <c r="R25" s="55"/>
      <c r="S25" s="56"/>
      <c r="T25" s="57">
        <f t="shared" si="4"/>
        <v>0</v>
      </c>
      <c r="U25" s="44"/>
      <c r="V25" s="45"/>
      <c r="W25" s="114"/>
      <c r="X25" s="89" t="s">
        <v>180</v>
      </c>
      <c r="Y25" s="90" t="s">
        <v>180</v>
      </c>
      <c r="Z25" s="91" t="s">
        <v>180</v>
      </c>
    </row>
    <row r="26" spans="1:26" s="4" customFormat="1" ht="27" customHeight="1">
      <c r="A26" s="19"/>
      <c r="B26" s="35" t="s">
        <v>21</v>
      </c>
      <c r="C26" s="35">
        <v>22</v>
      </c>
      <c r="D26" s="38" t="s">
        <v>138</v>
      </c>
      <c r="E26" s="96">
        <v>2</v>
      </c>
      <c r="F26" s="51">
        <v>14</v>
      </c>
      <c r="G26" s="52">
        <v>194</v>
      </c>
      <c r="H26" s="53">
        <v>10859534</v>
      </c>
      <c r="I26" s="54">
        <f t="shared" si="5"/>
        <v>55976.9793814433</v>
      </c>
      <c r="J26" s="55">
        <v>16232</v>
      </c>
      <c r="K26" s="56">
        <f t="shared" si="6"/>
        <v>10859534</v>
      </c>
      <c r="L26" s="57">
        <f t="shared" si="7"/>
        <v>669.0200837851158</v>
      </c>
      <c r="M26" s="34"/>
      <c r="N26" s="51">
        <v>14</v>
      </c>
      <c r="O26" s="52">
        <v>194</v>
      </c>
      <c r="P26" s="53">
        <v>13257239</v>
      </c>
      <c r="Q26" s="57">
        <f t="shared" si="3"/>
        <v>68336.28350515464</v>
      </c>
      <c r="R26" s="55">
        <v>19295</v>
      </c>
      <c r="S26" s="53">
        <v>13257239</v>
      </c>
      <c r="T26" s="57">
        <f t="shared" si="4"/>
        <v>687.0815755377041</v>
      </c>
      <c r="U26" s="44"/>
      <c r="V26" s="45"/>
      <c r="W26" s="47"/>
      <c r="X26" s="89" t="s">
        <v>180</v>
      </c>
      <c r="Y26" s="90" t="s">
        <v>180</v>
      </c>
      <c r="Z26" s="91" t="s">
        <v>180</v>
      </c>
    </row>
    <row r="27" spans="1:26" s="4" customFormat="1" ht="27" customHeight="1">
      <c r="A27" s="19"/>
      <c r="B27" s="35" t="s">
        <v>21</v>
      </c>
      <c r="C27" s="35">
        <v>23</v>
      </c>
      <c r="D27" s="38" t="s">
        <v>118</v>
      </c>
      <c r="E27" s="96">
        <v>4</v>
      </c>
      <c r="F27" s="51">
        <v>20</v>
      </c>
      <c r="G27" s="52">
        <v>364</v>
      </c>
      <c r="H27" s="53">
        <v>21413794</v>
      </c>
      <c r="I27" s="54">
        <f t="shared" si="5"/>
        <v>58829.104395604394</v>
      </c>
      <c r="J27" s="55">
        <v>30788</v>
      </c>
      <c r="K27" s="56">
        <f t="shared" si="6"/>
        <v>21413794</v>
      </c>
      <c r="L27" s="57">
        <f t="shared" si="7"/>
        <v>695.5240353384436</v>
      </c>
      <c r="M27" s="34"/>
      <c r="N27" s="51">
        <v>20</v>
      </c>
      <c r="O27" s="52">
        <v>384</v>
      </c>
      <c r="P27" s="53">
        <v>19805595</v>
      </c>
      <c r="Q27" s="57">
        <f t="shared" si="3"/>
        <v>51577.0703125</v>
      </c>
      <c r="R27" s="55">
        <v>27137</v>
      </c>
      <c r="S27" s="53">
        <v>19805595</v>
      </c>
      <c r="T27" s="57">
        <f t="shared" si="4"/>
        <v>729.8373069978259</v>
      </c>
      <c r="U27" s="48"/>
      <c r="V27" s="45"/>
      <c r="W27" s="114"/>
      <c r="X27" s="89" t="s">
        <v>180</v>
      </c>
      <c r="Y27" s="90" t="s">
        <v>180</v>
      </c>
      <c r="Z27" s="91" t="s">
        <v>180</v>
      </c>
    </row>
    <row r="28" spans="1:26" s="4" customFormat="1" ht="27" customHeight="1">
      <c r="A28" s="19"/>
      <c r="B28" s="35" t="s">
        <v>21</v>
      </c>
      <c r="C28" s="35">
        <v>24</v>
      </c>
      <c r="D28" s="38" t="s">
        <v>240</v>
      </c>
      <c r="E28" s="96">
        <v>2</v>
      </c>
      <c r="F28" s="51">
        <v>20</v>
      </c>
      <c r="G28" s="52">
        <v>104</v>
      </c>
      <c r="H28" s="53">
        <v>4595050</v>
      </c>
      <c r="I28" s="54">
        <f t="shared" si="5"/>
        <v>44183.17307692308</v>
      </c>
      <c r="J28" s="55">
        <v>6535</v>
      </c>
      <c r="K28" s="56">
        <f t="shared" si="6"/>
        <v>4595050</v>
      </c>
      <c r="L28" s="57">
        <f t="shared" si="7"/>
        <v>703.1446059678653</v>
      </c>
      <c r="M28" s="34"/>
      <c r="N28" s="51">
        <v>20</v>
      </c>
      <c r="O28" s="52">
        <v>146</v>
      </c>
      <c r="P28" s="53">
        <v>7547832</v>
      </c>
      <c r="Q28" s="57">
        <f t="shared" si="3"/>
        <v>51697.479452054795</v>
      </c>
      <c r="R28" s="55">
        <v>10977</v>
      </c>
      <c r="S28" s="53">
        <v>7547832</v>
      </c>
      <c r="T28" s="57">
        <f t="shared" si="4"/>
        <v>687.6042634599618</v>
      </c>
      <c r="U28" s="48"/>
      <c r="V28" s="45"/>
      <c r="W28" s="47"/>
      <c r="X28" s="89" t="s">
        <v>180</v>
      </c>
      <c r="Y28" s="90" t="s">
        <v>180</v>
      </c>
      <c r="Z28" s="91" t="s">
        <v>180</v>
      </c>
    </row>
    <row r="29" spans="1:26" s="4" customFormat="1" ht="27" customHeight="1">
      <c r="A29" s="19"/>
      <c r="B29" s="35" t="s">
        <v>21</v>
      </c>
      <c r="C29" s="35">
        <v>25</v>
      </c>
      <c r="D29" s="38" t="s">
        <v>184</v>
      </c>
      <c r="E29" s="96">
        <v>4</v>
      </c>
      <c r="F29" s="51">
        <v>20</v>
      </c>
      <c r="G29" s="52">
        <v>42</v>
      </c>
      <c r="H29" s="53">
        <v>1893016</v>
      </c>
      <c r="I29" s="54">
        <f t="shared" si="5"/>
        <v>45071.80952380953</v>
      </c>
      <c r="J29" s="55">
        <v>2810</v>
      </c>
      <c r="K29" s="56">
        <f t="shared" si="6"/>
        <v>1893016</v>
      </c>
      <c r="L29" s="57">
        <f t="shared" si="7"/>
        <v>673.6711743772242</v>
      </c>
      <c r="M29" s="34"/>
      <c r="N29" s="51">
        <v>20</v>
      </c>
      <c r="O29" s="52">
        <v>102</v>
      </c>
      <c r="P29" s="53">
        <v>5407763</v>
      </c>
      <c r="Q29" s="57">
        <f t="shared" si="3"/>
        <v>53017.28431372549</v>
      </c>
      <c r="R29" s="55">
        <v>7928</v>
      </c>
      <c r="S29" s="53">
        <v>5407763</v>
      </c>
      <c r="T29" s="57">
        <f t="shared" si="4"/>
        <v>682.1093592330978</v>
      </c>
      <c r="U29" s="48"/>
      <c r="V29" s="45"/>
      <c r="W29" s="47"/>
      <c r="X29" s="89" t="s">
        <v>180</v>
      </c>
      <c r="Y29" s="90" t="s">
        <v>180</v>
      </c>
      <c r="Z29" s="91" t="s">
        <v>180</v>
      </c>
    </row>
    <row r="30" spans="1:26" s="4" customFormat="1" ht="27" customHeight="1">
      <c r="A30" s="19"/>
      <c r="B30" s="35" t="s">
        <v>21</v>
      </c>
      <c r="C30" s="35">
        <v>26</v>
      </c>
      <c r="D30" s="38" t="s">
        <v>185</v>
      </c>
      <c r="E30" s="96">
        <v>4</v>
      </c>
      <c r="F30" s="51">
        <v>15</v>
      </c>
      <c r="G30" s="52">
        <v>76</v>
      </c>
      <c r="H30" s="53">
        <v>3985045</v>
      </c>
      <c r="I30" s="54">
        <f t="shared" si="5"/>
        <v>52434.80263157895</v>
      </c>
      <c r="J30" s="55">
        <v>5822</v>
      </c>
      <c r="K30" s="56">
        <f t="shared" si="6"/>
        <v>3985045</v>
      </c>
      <c r="L30" s="57">
        <f t="shared" si="7"/>
        <v>684.4804190999656</v>
      </c>
      <c r="M30" s="34"/>
      <c r="N30" s="51">
        <v>20</v>
      </c>
      <c r="O30" s="52">
        <v>284</v>
      </c>
      <c r="P30" s="53">
        <v>14757549</v>
      </c>
      <c r="Q30" s="57">
        <f t="shared" si="3"/>
        <v>51963.20070422535</v>
      </c>
      <c r="R30" s="55">
        <v>20982</v>
      </c>
      <c r="S30" s="53">
        <v>14757549</v>
      </c>
      <c r="T30" s="57">
        <f t="shared" si="4"/>
        <v>703.3432942522162</v>
      </c>
      <c r="U30" s="48"/>
      <c r="V30" s="45"/>
      <c r="W30" s="47"/>
      <c r="X30" s="89" t="s">
        <v>180</v>
      </c>
      <c r="Y30" s="90" t="s">
        <v>180</v>
      </c>
      <c r="Z30" s="91" t="s">
        <v>180</v>
      </c>
    </row>
    <row r="31" spans="1:26" s="4" customFormat="1" ht="27" customHeight="1">
      <c r="A31" s="19"/>
      <c r="B31" s="35" t="s">
        <v>21</v>
      </c>
      <c r="C31" s="35">
        <v>27</v>
      </c>
      <c r="D31" s="38" t="s">
        <v>259</v>
      </c>
      <c r="E31" s="96">
        <v>4</v>
      </c>
      <c r="F31" s="51"/>
      <c r="G31" s="52"/>
      <c r="H31" s="53"/>
      <c r="I31" s="54"/>
      <c r="J31" s="55"/>
      <c r="K31" s="56"/>
      <c r="L31" s="57"/>
      <c r="M31" s="34"/>
      <c r="N31" s="51">
        <v>20</v>
      </c>
      <c r="O31" s="52">
        <v>220</v>
      </c>
      <c r="P31" s="53">
        <v>10833634</v>
      </c>
      <c r="Q31" s="57">
        <f t="shared" si="3"/>
        <v>49243.79090909091</v>
      </c>
      <c r="R31" s="55">
        <v>15622</v>
      </c>
      <c r="S31" s="53">
        <v>10833634</v>
      </c>
      <c r="T31" s="57">
        <f t="shared" si="4"/>
        <v>693.4857252592498</v>
      </c>
      <c r="U31" s="48" t="s">
        <v>256</v>
      </c>
      <c r="V31" s="45"/>
      <c r="W31" s="47"/>
      <c r="X31" s="89" t="s">
        <v>179</v>
      </c>
      <c r="Y31" s="90" t="s">
        <v>179</v>
      </c>
      <c r="Z31" s="91" t="s">
        <v>179</v>
      </c>
    </row>
    <row r="32" spans="1:26" s="4" customFormat="1" ht="27" customHeight="1">
      <c r="A32" s="19"/>
      <c r="B32" s="35" t="s">
        <v>21</v>
      </c>
      <c r="C32" s="35">
        <v>28</v>
      </c>
      <c r="D32" s="38" t="s">
        <v>260</v>
      </c>
      <c r="E32" s="96">
        <v>4</v>
      </c>
      <c r="F32" s="51"/>
      <c r="G32" s="52"/>
      <c r="H32" s="53"/>
      <c r="I32" s="54"/>
      <c r="J32" s="55"/>
      <c r="K32" s="56"/>
      <c r="L32" s="57"/>
      <c r="M32" s="34"/>
      <c r="N32" s="51">
        <v>15</v>
      </c>
      <c r="O32" s="52">
        <v>87</v>
      </c>
      <c r="P32" s="53">
        <v>4277353</v>
      </c>
      <c r="Q32" s="57">
        <f t="shared" si="3"/>
        <v>49164.97701149425</v>
      </c>
      <c r="R32" s="55">
        <v>6879</v>
      </c>
      <c r="S32" s="53">
        <v>4277353</v>
      </c>
      <c r="T32" s="57">
        <f t="shared" si="4"/>
        <v>621.7986625963076</v>
      </c>
      <c r="U32" s="48" t="s">
        <v>256</v>
      </c>
      <c r="V32" s="45"/>
      <c r="W32" s="47"/>
      <c r="X32" s="89" t="s">
        <v>179</v>
      </c>
      <c r="Y32" s="90" t="s">
        <v>179</v>
      </c>
      <c r="Z32" s="91" t="s">
        <v>179</v>
      </c>
    </row>
    <row r="33" spans="1:26" s="4" customFormat="1" ht="27" customHeight="1">
      <c r="A33" s="19"/>
      <c r="B33" s="35" t="s">
        <v>21</v>
      </c>
      <c r="C33" s="35">
        <v>29</v>
      </c>
      <c r="D33" s="38" t="s">
        <v>261</v>
      </c>
      <c r="E33" s="96">
        <v>2</v>
      </c>
      <c r="F33" s="51"/>
      <c r="G33" s="52"/>
      <c r="H33" s="53"/>
      <c r="I33" s="54"/>
      <c r="J33" s="55"/>
      <c r="K33" s="56"/>
      <c r="L33" s="57"/>
      <c r="M33" s="34"/>
      <c r="N33" s="51">
        <v>15</v>
      </c>
      <c r="O33" s="52">
        <v>48</v>
      </c>
      <c r="P33" s="53">
        <v>2231347</v>
      </c>
      <c r="Q33" s="57">
        <f t="shared" si="3"/>
        <v>46486.395833333336</v>
      </c>
      <c r="R33" s="55">
        <v>4867</v>
      </c>
      <c r="S33" s="53">
        <v>2231347</v>
      </c>
      <c r="T33" s="57">
        <f t="shared" si="4"/>
        <v>458.46455722210806</v>
      </c>
      <c r="U33" s="48" t="s">
        <v>256</v>
      </c>
      <c r="V33" s="45"/>
      <c r="W33" s="47"/>
      <c r="X33" s="89" t="s">
        <v>179</v>
      </c>
      <c r="Y33" s="90" t="s">
        <v>179</v>
      </c>
      <c r="Z33" s="91" t="s">
        <v>179</v>
      </c>
    </row>
    <row r="34" spans="1:26" s="4" customFormat="1" ht="27" customHeight="1">
      <c r="A34" s="19"/>
      <c r="B34" s="35" t="s">
        <v>21</v>
      </c>
      <c r="C34" s="35">
        <v>30</v>
      </c>
      <c r="D34" s="38" t="s">
        <v>262</v>
      </c>
      <c r="E34" s="96">
        <v>4</v>
      </c>
      <c r="F34" s="51"/>
      <c r="G34" s="52"/>
      <c r="H34" s="53"/>
      <c r="I34" s="54"/>
      <c r="J34" s="55"/>
      <c r="K34" s="56"/>
      <c r="L34" s="57"/>
      <c r="M34" s="34"/>
      <c r="N34" s="51">
        <v>20</v>
      </c>
      <c r="O34" s="52">
        <v>54</v>
      </c>
      <c r="P34" s="53">
        <v>2281704</v>
      </c>
      <c r="Q34" s="57">
        <f t="shared" si="3"/>
        <v>42253.77777777778</v>
      </c>
      <c r="R34" s="55">
        <v>3288</v>
      </c>
      <c r="S34" s="53">
        <v>2281704</v>
      </c>
      <c r="T34" s="57">
        <f t="shared" si="4"/>
        <v>693.948905109489</v>
      </c>
      <c r="U34" s="48" t="s">
        <v>256</v>
      </c>
      <c r="V34" s="45"/>
      <c r="W34" s="47"/>
      <c r="X34" s="89" t="s">
        <v>179</v>
      </c>
      <c r="Y34" s="90" t="s">
        <v>179</v>
      </c>
      <c r="Z34" s="91" t="s">
        <v>179</v>
      </c>
    </row>
    <row r="35" spans="1:26" s="4" customFormat="1" ht="27" customHeight="1">
      <c r="A35" s="19"/>
      <c r="B35" s="35" t="s">
        <v>21</v>
      </c>
      <c r="C35" s="35">
        <v>31</v>
      </c>
      <c r="D35" s="38" t="s">
        <v>263</v>
      </c>
      <c r="E35" s="96">
        <v>4</v>
      </c>
      <c r="F35" s="51"/>
      <c r="G35" s="52"/>
      <c r="H35" s="53"/>
      <c r="I35" s="54"/>
      <c r="J35" s="55"/>
      <c r="K35" s="56"/>
      <c r="L35" s="57"/>
      <c r="M35" s="34"/>
      <c r="N35" s="51">
        <v>20</v>
      </c>
      <c r="O35" s="52">
        <v>40</v>
      </c>
      <c r="P35" s="53">
        <v>3507263</v>
      </c>
      <c r="Q35" s="57">
        <f t="shared" si="3"/>
        <v>87681.575</v>
      </c>
      <c r="R35" s="55">
        <v>4781</v>
      </c>
      <c r="S35" s="53">
        <v>3507263</v>
      </c>
      <c r="T35" s="57">
        <f t="shared" si="4"/>
        <v>733.583559924702</v>
      </c>
      <c r="U35" s="48" t="s">
        <v>256</v>
      </c>
      <c r="V35" s="45"/>
      <c r="W35" s="47"/>
      <c r="X35" s="89" t="s">
        <v>179</v>
      </c>
      <c r="Y35" s="90" t="s">
        <v>179</v>
      </c>
      <c r="Z35" s="91" t="s">
        <v>179</v>
      </c>
    </row>
    <row r="36" spans="1:26" s="4" customFormat="1" ht="27" customHeight="1">
      <c r="A36" s="19"/>
      <c r="B36" s="35" t="s">
        <v>21</v>
      </c>
      <c r="C36" s="35">
        <v>32</v>
      </c>
      <c r="D36" s="38" t="s">
        <v>253</v>
      </c>
      <c r="E36" s="96">
        <v>4</v>
      </c>
      <c r="F36" s="51"/>
      <c r="G36" s="52"/>
      <c r="H36" s="53"/>
      <c r="I36" s="54"/>
      <c r="J36" s="55"/>
      <c r="K36" s="56"/>
      <c r="L36" s="57"/>
      <c r="M36" s="34"/>
      <c r="N36" s="51">
        <v>20</v>
      </c>
      <c r="O36" s="52">
        <v>6</v>
      </c>
      <c r="P36" s="53">
        <v>273309</v>
      </c>
      <c r="Q36" s="57">
        <f t="shared" si="3"/>
        <v>45551.5</v>
      </c>
      <c r="R36" s="55">
        <v>393</v>
      </c>
      <c r="S36" s="53">
        <v>273309</v>
      </c>
      <c r="T36" s="57">
        <f t="shared" si="4"/>
        <v>695.4427480916031</v>
      </c>
      <c r="U36" s="48" t="s">
        <v>256</v>
      </c>
      <c r="V36" s="45"/>
      <c r="W36" s="47"/>
      <c r="X36" s="89" t="s">
        <v>179</v>
      </c>
      <c r="Y36" s="90" t="s">
        <v>179</v>
      </c>
      <c r="Z36" s="91" t="s">
        <v>179</v>
      </c>
    </row>
    <row r="37" spans="1:26" s="4" customFormat="1" ht="27" customHeight="1">
      <c r="A37" s="19"/>
      <c r="B37" s="35" t="s">
        <v>21</v>
      </c>
      <c r="C37" s="35">
        <v>33</v>
      </c>
      <c r="D37" s="38" t="s">
        <v>264</v>
      </c>
      <c r="E37" s="96">
        <v>5</v>
      </c>
      <c r="F37" s="51"/>
      <c r="G37" s="52"/>
      <c r="H37" s="53"/>
      <c r="I37" s="54"/>
      <c r="J37" s="55"/>
      <c r="K37" s="56"/>
      <c r="L37" s="57"/>
      <c r="M37" s="34"/>
      <c r="N37" s="51">
        <v>10</v>
      </c>
      <c r="O37" s="52">
        <v>18</v>
      </c>
      <c r="P37" s="53">
        <v>937019</v>
      </c>
      <c r="Q37" s="57">
        <f aca="true" t="shared" si="8" ref="Q37:Q68">IF(AND(O37&gt;0,P37&gt;0),P37/O37,0)</f>
        <v>52056.61111111111</v>
      </c>
      <c r="R37" s="55">
        <v>1349</v>
      </c>
      <c r="S37" s="53">
        <v>937019</v>
      </c>
      <c r="T37" s="57">
        <f aca="true" t="shared" si="9" ref="T37:T68">IF(AND(R37&gt;0,S37&gt;0),S37/R37,0)</f>
        <v>694.6026686434395</v>
      </c>
      <c r="U37" s="48" t="s">
        <v>256</v>
      </c>
      <c r="V37" s="45"/>
      <c r="W37" s="47"/>
      <c r="X37" s="89" t="s">
        <v>179</v>
      </c>
      <c r="Y37" s="90" t="s">
        <v>179</v>
      </c>
      <c r="Z37" s="91" t="s">
        <v>179</v>
      </c>
    </row>
    <row r="38" spans="1:26" s="4" customFormat="1" ht="27" customHeight="1">
      <c r="A38" s="19"/>
      <c r="B38" s="35" t="s">
        <v>21</v>
      </c>
      <c r="C38" s="35">
        <v>34</v>
      </c>
      <c r="D38" s="37" t="s">
        <v>29</v>
      </c>
      <c r="E38" s="96">
        <v>2</v>
      </c>
      <c r="F38" s="51">
        <v>34</v>
      </c>
      <c r="G38" s="52">
        <v>398</v>
      </c>
      <c r="H38" s="53">
        <v>22901498</v>
      </c>
      <c r="I38" s="54">
        <f aca="true" t="shared" si="10" ref="I38:I44">IF(AND(G38&gt;0,H38&gt;0),H38/G38,0)</f>
        <v>57541.452261306535</v>
      </c>
      <c r="J38" s="55">
        <v>33725</v>
      </c>
      <c r="K38" s="56">
        <f aca="true" t="shared" si="11" ref="K38:K44">H38</f>
        <v>22901498</v>
      </c>
      <c r="L38" s="57">
        <f aca="true" t="shared" si="12" ref="L38:L44">IF(AND(J38&gt;0,K38&gt;0),K38/J38,0)</f>
        <v>679.0659154929577</v>
      </c>
      <c r="M38" s="34"/>
      <c r="N38" s="51">
        <v>34</v>
      </c>
      <c r="O38" s="52">
        <v>442</v>
      </c>
      <c r="P38" s="53">
        <v>25445228</v>
      </c>
      <c r="Q38" s="57">
        <f t="shared" si="8"/>
        <v>57568.389140271494</v>
      </c>
      <c r="R38" s="55">
        <v>34945</v>
      </c>
      <c r="S38" s="53">
        <v>25445228</v>
      </c>
      <c r="T38" s="57">
        <f t="shared" si="9"/>
        <v>728.1507511804264</v>
      </c>
      <c r="U38" s="44"/>
      <c r="V38" s="45"/>
      <c r="W38" s="114"/>
      <c r="X38" s="89" t="s">
        <v>180</v>
      </c>
      <c r="Y38" s="90" t="s">
        <v>180</v>
      </c>
      <c r="Z38" s="91" t="s">
        <v>180</v>
      </c>
    </row>
    <row r="39" spans="1:26" s="4" customFormat="1" ht="27" customHeight="1">
      <c r="A39" s="19"/>
      <c r="B39" s="35" t="s">
        <v>21</v>
      </c>
      <c r="C39" s="35">
        <v>35</v>
      </c>
      <c r="D39" s="36" t="s">
        <v>137</v>
      </c>
      <c r="E39" s="96">
        <v>5</v>
      </c>
      <c r="F39" s="51">
        <v>14</v>
      </c>
      <c r="G39" s="52">
        <v>210</v>
      </c>
      <c r="H39" s="53">
        <v>7734292</v>
      </c>
      <c r="I39" s="54">
        <f t="shared" si="10"/>
        <v>36829.961904761905</v>
      </c>
      <c r="J39" s="55">
        <v>11247</v>
      </c>
      <c r="K39" s="56">
        <f t="shared" si="11"/>
        <v>7734292</v>
      </c>
      <c r="L39" s="57">
        <f t="shared" si="12"/>
        <v>687.6760024895527</v>
      </c>
      <c r="M39" s="34"/>
      <c r="N39" s="51">
        <v>14</v>
      </c>
      <c r="O39" s="52">
        <v>179</v>
      </c>
      <c r="P39" s="53">
        <v>8722824</v>
      </c>
      <c r="Q39" s="57">
        <f t="shared" si="8"/>
        <v>48730.86033519553</v>
      </c>
      <c r="R39" s="55">
        <v>12698</v>
      </c>
      <c r="S39" s="53">
        <v>8722824</v>
      </c>
      <c r="T39" s="57">
        <f t="shared" si="9"/>
        <v>686.9447157032604</v>
      </c>
      <c r="U39" s="44"/>
      <c r="V39" s="45"/>
      <c r="W39" s="114"/>
      <c r="X39" s="89" t="s">
        <v>180</v>
      </c>
      <c r="Y39" s="90" t="s">
        <v>180</v>
      </c>
      <c r="Z39" s="91" t="s">
        <v>180</v>
      </c>
    </row>
    <row r="40" spans="1:26" s="4" customFormat="1" ht="27" customHeight="1">
      <c r="A40" s="19"/>
      <c r="B40" s="35" t="s">
        <v>21</v>
      </c>
      <c r="C40" s="35">
        <v>36</v>
      </c>
      <c r="D40" s="38" t="s">
        <v>119</v>
      </c>
      <c r="E40" s="96">
        <v>4</v>
      </c>
      <c r="F40" s="51">
        <v>10</v>
      </c>
      <c r="G40" s="52">
        <v>67</v>
      </c>
      <c r="H40" s="53">
        <v>3021691</v>
      </c>
      <c r="I40" s="54">
        <f t="shared" si="10"/>
        <v>45099.86567164179</v>
      </c>
      <c r="J40" s="55">
        <v>4506</v>
      </c>
      <c r="K40" s="56">
        <f t="shared" si="11"/>
        <v>3021691</v>
      </c>
      <c r="L40" s="57">
        <f t="shared" si="12"/>
        <v>670.592765201953</v>
      </c>
      <c r="M40" s="34"/>
      <c r="N40" s="51"/>
      <c r="O40" s="52"/>
      <c r="P40" s="53"/>
      <c r="Q40" s="57">
        <f t="shared" si="8"/>
        <v>0</v>
      </c>
      <c r="R40" s="55"/>
      <c r="S40" s="56"/>
      <c r="T40" s="57">
        <f t="shared" si="9"/>
        <v>0</v>
      </c>
      <c r="U40" s="48"/>
      <c r="V40" s="46" t="s">
        <v>256</v>
      </c>
      <c r="W40" s="114"/>
      <c r="X40" s="89" t="s">
        <v>180</v>
      </c>
      <c r="Y40" s="90" t="s">
        <v>180</v>
      </c>
      <c r="Z40" s="91" t="s">
        <v>180</v>
      </c>
    </row>
    <row r="41" spans="1:26" s="4" customFormat="1" ht="27" customHeight="1">
      <c r="A41" s="19"/>
      <c r="B41" s="35" t="s">
        <v>21</v>
      </c>
      <c r="C41" s="35">
        <v>37</v>
      </c>
      <c r="D41" s="36" t="s">
        <v>30</v>
      </c>
      <c r="E41" s="96">
        <v>5</v>
      </c>
      <c r="F41" s="51">
        <v>20</v>
      </c>
      <c r="G41" s="52">
        <v>231</v>
      </c>
      <c r="H41" s="53">
        <v>17515600</v>
      </c>
      <c r="I41" s="54">
        <f t="shared" si="10"/>
        <v>75825.10822510823</v>
      </c>
      <c r="J41" s="55">
        <v>25838</v>
      </c>
      <c r="K41" s="56">
        <f t="shared" si="11"/>
        <v>17515600</v>
      </c>
      <c r="L41" s="57">
        <f t="shared" si="12"/>
        <v>677.9007663131821</v>
      </c>
      <c r="M41" s="34"/>
      <c r="N41" s="51">
        <v>20</v>
      </c>
      <c r="O41" s="52">
        <v>347</v>
      </c>
      <c r="P41" s="53">
        <v>25125254</v>
      </c>
      <c r="Q41" s="57">
        <f t="shared" si="8"/>
        <v>72407.0720461095</v>
      </c>
      <c r="R41" s="55">
        <v>35218</v>
      </c>
      <c r="S41" s="53">
        <v>25125254</v>
      </c>
      <c r="T41" s="57">
        <f t="shared" si="9"/>
        <v>713.420807541598</v>
      </c>
      <c r="U41" s="44"/>
      <c r="V41" s="45"/>
      <c r="W41" s="114"/>
      <c r="X41" s="89" t="s">
        <v>180</v>
      </c>
      <c r="Y41" s="90" t="s">
        <v>180</v>
      </c>
      <c r="Z41" s="91" t="s">
        <v>180</v>
      </c>
    </row>
    <row r="42" spans="1:26" s="4" customFormat="1" ht="27" customHeight="1">
      <c r="A42" s="19"/>
      <c r="B42" s="35" t="s">
        <v>21</v>
      </c>
      <c r="C42" s="35">
        <v>38</v>
      </c>
      <c r="D42" s="36" t="s">
        <v>187</v>
      </c>
      <c r="E42" s="96">
        <v>5</v>
      </c>
      <c r="F42" s="51">
        <v>10</v>
      </c>
      <c r="G42" s="52">
        <v>0</v>
      </c>
      <c r="H42" s="53">
        <v>0</v>
      </c>
      <c r="I42" s="54">
        <f t="shared" si="10"/>
        <v>0</v>
      </c>
      <c r="J42" s="55">
        <v>0</v>
      </c>
      <c r="K42" s="56">
        <f t="shared" si="11"/>
        <v>0</v>
      </c>
      <c r="L42" s="57">
        <f t="shared" si="12"/>
        <v>0</v>
      </c>
      <c r="M42" s="34"/>
      <c r="N42" s="51"/>
      <c r="O42" s="52"/>
      <c r="P42" s="53"/>
      <c r="Q42" s="57">
        <f t="shared" si="8"/>
        <v>0</v>
      </c>
      <c r="R42" s="55"/>
      <c r="S42" s="56"/>
      <c r="T42" s="57">
        <f t="shared" si="9"/>
        <v>0</v>
      </c>
      <c r="U42" s="48"/>
      <c r="V42" s="46" t="s">
        <v>256</v>
      </c>
      <c r="W42" s="115"/>
      <c r="X42" s="89" t="s">
        <v>180</v>
      </c>
      <c r="Y42" s="90" t="s">
        <v>180</v>
      </c>
      <c r="Z42" s="91" t="s">
        <v>180</v>
      </c>
    </row>
    <row r="43" spans="1:26" s="4" customFormat="1" ht="27" customHeight="1">
      <c r="A43" s="19"/>
      <c r="B43" s="35" t="s">
        <v>21</v>
      </c>
      <c r="C43" s="35">
        <v>39</v>
      </c>
      <c r="D43" s="36" t="s">
        <v>186</v>
      </c>
      <c r="E43" s="96">
        <v>4</v>
      </c>
      <c r="F43" s="51">
        <v>20</v>
      </c>
      <c r="G43" s="52">
        <v>198</v>
      </c>
      <c r="H43" s="53">
        <v>12423528</v>
      </c>
      <c r="I43" s="54">
        <f t="shared" si="10"/>
        <v>62745.09090909091</v>
      </c>
      <c r="J43" s="55">
        <v>18530</v>
      </c>
      <c r="K43" s="56">
        <f t="shared" si="11"/>
        <v>12423528</v>
      </c>
      <c r="L43" s="57">
        <f t="shared" si="12"/>
        <v>670.4548300053966</v>
      </c>
      <c r="M43" s="34"/>
      <c r="N43" s="51">
        <v>10</v>
      </c>
      <c r="O43" s="52">
        <v>118</v>
      </c>
      <c r="P43" s="53">
        <v>8035785</v>
      </c>
      <c r="Q43" s="57">
        <f t="shared" si="8"/>
        <v>68099.87288135593</v>
      </c>
      <c r="R43" s="55">
        <v>11756</v>
      </c>
      <c r="S43" s="53">
        <v>8035785</v>
      </c>
      <c r="T43" s="57">
        <f t="shared" si="9"/>
        <v>683.5475501871384</v>
      </c>
      <c r="U43" s="44"/>
      <c r="V43" s="45"/>
      <c r="W43" s="115"/>
      <c r="X43" s="89" t="s">
        <v>180</v>
      </c>
      <c r="Y43" s="90" t="s">
        <v>180</v>
      </c>
      <c r="Z43" s="91" t="s">
        <v>180</v>
      </c>
    </row>
    <row r="44" spans="1:26" s="4" customFormat="1" ht="27" customHeight="1">
      <c r="A44" s="19"/>
      <c r="B44" s="35" t="s">
        <v>21</v>
      </c>
      <c r="C44" s="35">
        <v>40</v>
      </c>
      <c r="D44" s="36" t="s">
        <v>188</v>
      </c>
      <c r="E44" s="96">
        <v>5</v>
      </c>
      <c r="F44" s="51">
        <v>15</v>
      </c>
      <c r="G44" s="52">
        <v>7</v>
      </c>
      <c r="H44" s="53">
        <v>434900</v>
      </c>
      <c r="I44" s="54">
        <f t="shared" si="10"/>
        <v>62128.57142857143</v>
      </c>
      <c r="J44" s="55">
        <v>640</v>
      </c>
      <c r="K44" s="56">
        <f t="shared" si="11"/>
        <v>434900</v>
      </c>
      <c r="L44" s="57">
        <f t="shared" si="12"/>
        <v>679.53125</v>
      </c>
      <c r="M44" s="34"/>
      <c r="N44" s="51">
        <v>20</v>
      </c>
      <c r="O44" s="52">
        <v>192</v>
      </c>
      <c r="P44" s="53">
        <v>10374960</v>
      </c>
      <c r="Q44" s="57">
        <f t="shared" si="8"/>
        <v>54036.25</v>
      </c>
      <c r="R44" s="55">
        <v>14928</v>
      </c>
      <c r="S44" s="53">
        <v>10374960</v>
      </c>
      <c r="T44" s="57">
        <f t="shared" si="9"/>
        <v>695</v>
      </c>
      <c r="U44" s="48"/>
      <c r="V44" s="45"/>
      <c r="W44" s="114"/>
      <c r="X44" s="89" t="s">
        <v>180</v>
      </c>
      <c r="Y44" s="90" t="s">
        <v>180</v>
      </c>
      <c r="Z44" s="91" t="s">
        <v>180</v>
      </c>
    </row>
    <row r="45" spans="1:26" s="4" customFormat="1" ht="27" customHeight="1">
      <c r="A45" s="19"/>
      <c r="B45" s="35" t="s">
        <v>21</v>
      </c>
      <c r="C45" s="35">
        <v>41</v>
      </c>
      <c r="D45" s="36" t="s">
        <v>265</v>
      </c>
      <c r="E45" s="96">
        <v>4</v>
      </c>
      <c r="F45" s="51"/>
      <c r="G45" s="52"/>
      <c r="H45" s="53"/>
      <c r="I45" s="54"/>
      <c r="J45" s="55"/>
      <c r="K45" s="56"/>
      <c r="L45" s="57"/>
      <c r="M45" s="34"/>
      <c r="N45" s="51">
        <v>20</v>
      </c>
      <c r="O45" s="52">
        <v>216</v>
      </c>
      <c r="P45" s="53">
        <v>10455025</v>
      </c>
      <c r="Q45" s="57">
        <f t="shared" si="8"/>
        <v>48402.89351851852</v>
      </c>
      <c r="R45" s="55">
        <v>14936</v>
      </c>
      <c r="S45" s="53">
        <v>10455025</v>
      </c>
      <c r="T45" s="57">
        <f t="shared" si="9"/>
        <v>699.9882833422603</v>
      </c>
      <c r="U45" s="48" t="s">
        <v>256</v>
      </c>
      <c r="V45" s="45"/>
      <c r="W45" s="47"/>
      <c r="X45" s="89" t="s">
        <v>179</v>
      </c>
      <c r="Y45" s="90" t="s">
        <v>179</v>
      </c>
      <c r="Z45" s="91" t="s">
        <v>179</v>
      </c>
    </row>
    <row r="46" spans="1:26" s="4" customFormat="1" ht="27" customHeight="1">
      <c r="A46" s="19"/>
      <c r="B46" s="35" t="s">
        <v>21</v>
      </c>
      <c r="C46" s="35">
        <v>42</v>
      </c>
      <c r="D46" s="36" t="s">
        <v>246</v>
      </c>
      <c r="E46" s="96">
        <v>6</v>
      </c>
      <c r="F46" s="51"/>
      <c r="G46" s="52"/>
      <c r="H46" s="53"/>
      <c r="I46" s="54"/>
      <c r="J46" s="55"/>
      <c r="K46" s="56"/>
      <c r="L46" s="57"/>
      <c r="M46" s="34"/>
      <c r="N46" s="51">
        <v>10</v>
      </c>
      <c r="O46" s="52">
        <v>0</v>
      </c>
      <c r="P46" s="53">
        <v>0</v>
      </c>
      <c r="Q46" s="54">
        <f t="shared" si="8"/>
        <v>0</v>
      </c>
      <c r="R46" s="55">
        <v>0</v>
      </c>
      <c r="S46" s="56">
        <f>P46</f>
        <v>0</v>
      </c>
      <c r="T46" s="57">
        <f t="shared" si="9"/>
        <v>0</v>
      </c>
      <c r="U46" s="48" t="s">
        <v>256</v>
      </c>
      <c r="V46" s="45"/>
      <c r="W46" s="47"/>
      <c r="X46" s="89" t="s">
        <v>179</v>
      </c>
      <c r="Y46" s="90" t="s">
        <v>179</v>
      </c>
      <c r="Z46" s="91" t="s">
        <v>179</v>
      </c>
    </row>
    <row r="47" spans="1:26" s="4" customFormat="1" ht="27" customHeight="1">
      <c r="A47" s="19"/>
      <c r="B47" s="35" t="s">
        <v>21</v>
      </c>
      <c r="C47" s="35">
        <v>43</v>
      </c>
      <c r="D47" s="36" t="s">
        <v>266</v>
      </c>
      <c r="E47" s="96">
        <v>4</v>
      </c>
      <c r="F47" s="51"/>
      <c r="G47" s="52"/>
      <c r="H47" s="53"/>
      <c r="I47" s="54"/>
      <c r="J47" s="55"/>
      <c r="K47" s="56"/>
      <c r="L47" s="57"/>
      <c r="M47" s="34"/>
      <c r="N47" s="51">
        <v>20</v>
      </c>
      <c r="O47" s="52">
        <v>94</v>
      </c>
      <c r="P47" s="53">
        <v>4622072</v>
      </c>
      <c r="Q47" s="57">
        <f t="shared" si="8"/>
        <v>49170.97872340425</v>
      </c>
      <c r="R47" s="55">
        <v>6651</v>
      </c>
      <c r="S47" s="53">
        <v>4622072</v>
      </c>
      <c r="T47" s="57">
        <f t="shared" si="9"/>
        <v>694.9439182077883</v>
      </c>
      <c r="U47" s="48" t="s">
        <v>256</v>
      </c>
      <c r="V47" s="45"/>
      <c r="W47" s="47"/>
      <c r="X47" s="89" t="s">
        <v>179</v>
      </c>
      <c r="Y47" s="90" t="s">
        <v>179</v>
      </c>
      <c r="Z47" s="91" t="s">
        <v>179</v>
      </c>
    </row>
    <row r="48" spans="1:26" s="4" customFormat="1" ht="27" customHeight="1">
      <c r="A48" s="19"/>
      <c r="B48" s="35" t="s">
        <v>21</v>
      </c>
      <c r="C48" s="35">
        <v>44</v>
      </c>
      <c r="D48" s="38" t="s">
        <v>31</v>
      </c>
      <c r="E48" s="96">
        <v>2</v>
      </c>
      <c r="F48" s="51">
        <v>10</v>
      </c>
      <c r="G48" s="52">
        <v>93</v>
      </c>
      <c r="H48" s="53">
        <v>4933639</v>
      </c>
      <c r="I48" s="54">
        <f>IF(AND(G48&gt;0,H48&gt;0),H48/G48,0)</f>
        <v>53049.88172043011</v>
      </c>
      <c r="J48" s="55">
        <v>7353</v>
      </c>
      <c r="K48" s="56">
        <f>H48</f>
        <v>4933639</v>
      </c>
      <c r="L48" s="57">
        <f>IF(AND(J48&gt;0,K48&gt;0),K48/J48,0)</f>
        <v>670.9695362437101</v>
      </c>
      <c r="M48" s="34"/>
      <c r="N48" s="51">
        <v>10</v>
      </c>
      <c r="O48" s="52">
        <v>107</v>
      </c>
      <c r="P48" s="53">
        <v>5970675</v>
      </c>
      <c r="Q48" s="57">
        <f t="shared" si="8"/>
        <v>55800.700934579436</v>
      </c>
      <c r="R48" s="55">
        <v>8705</v>
      </c>
      <c r="S48" s="53">
        <v>5970675</v>
      </c>
      <c r="T48" s="57">
        <f t="shared" si="9"/>
        <v>685.8902929350947</v>
      </c>
      <c r="U48" s="44"/>
      <c r="V48" s="45"/>
      <c r="W48" s="114"/>
      <c r="X48" s="89" t="s">
        <v>180</v>
      </c>
      <c r="Y48" s="90" t="s">
        <v>180</v>
      </c>
      <c r="Z48" s="91" t="s">
        <v>180</v>
      </c>
    </row>
    <row r="49" spans="1:26" s="4" customFormat="1" ht="27" customHeight="1">
      <c r="A49" s="19"/>
      <c r="B49" s="35" t="s">
        <v>21</v>
      </c>
      <c r="C49" s="35">
        <v>45</v>
      </c>
      <c r="D49" s="36" t="s">
        <v>139</v>
      </c>
      <c r="E49" s="96">
        <v>2</v>
      </c>
      <c r="F49" s="51">
        <v>10</v>
      </c>
      <c r="G49" s="52">
        <v>147</v>
      </c>
      <c r="H49" s="53">
        <v>9099413</v>
      </c>
      <c r="I49" s="54">
        <f>IF(AND(G49&gt;0,H49&gt;0),H49/G49,0)</f>
        <v>61900.768707482996</v>
      </c>
      <c r="J49" s="55">
        <v>13592</v>
      </c>
      <c r="K49" s="56">
        <f>H49</f>
        <v>9099413</v>
      </c>
      <c r="L49" s="57">
        <f>IF(AND(J49&gt;0,K49&gt;0),K49/J49,0)</f>
        <v>669.4682901706886</v>
      </c>
      <c r="M49" s="34"/>
      <c r="N49" s="51">
        <v>10</v>
      </c>
      <c r="O49" s="52">
        <v>183</v>
      </c>
      <c r="P49" s="53">
        <v>10563316</v>
      </c>
      <c r="Q49" s="57">
        <f t="shared" si="8"/>
        <v>57723.03825136612</v>
      </c>
      <c r="R49" s="55">
        <v>14435</v>
      </c>
      <c r="S49" s="53">
        <v>10563316</v>
      </c>
      <c r="T49" s="57">
        <f t="shared" si="9"/>
        <v>731.7849670938691</v>
      </c>
      <c r="U49" s="44"/>
      <c r="V49" s="45"/>
      <c r="W49" s="114"/>
      <c r="X49" s="89" t="s">
        <v>180</v>
      </c>
      <c r="Y49" s="90" t="s">
        <v>180</v>
      </c>
      <c r="Z49" s="91" t="s">
        <v>180</v>
      </c>
    </row>
    <row r="50" spans="1:26" s="4" customFormat="1" ht="27" customHeight="1">
      <c r="A50" s="19"/>
      <c r="B50" s="35" t="s">
        <v>21</v>
      </c>
      <c r="C50" s="35">
        <v>46</v>
      </c>
      <c r="D50" s="38" t="s">
        <v>141</v>
      </c>
      <c r="E50" s="96">
        <v>4</v>
      </c>
      <c r="F50" s="51">
        <v>10</v>
      </c>
      <c r="G50" s="52">
        <v>58</v>
      </c>
      <c r="H50" s="53">
        <v>3204895</v>
      </c>
      <c r="I50" s="54">
        <f>IF(AND(G50&gt;0,H50&gt;0),H50/G50,0)</f>
        <v>55256.81034482759</v>
      </c>
      <c r="J50" s="55">
        <v>4645</v>
      </c>
      <c r="K50" s="56">
        <f>H50</f>
        <v>3204895</v>
      </c>
      <c r="L50" s="57">
        <f>IF(AND(J50&gt;0,K50&gt;0),K50/J50,0)</f>
        <v>689.9666307857912</v>
      </c>
      <c r="M50" s="34"/>
      <c r="N50" s="51">
        <v>10</v>
      </c>
      <c r="O50" s="52">
        <v>68</v>
      </c>
      <c r="P50" s="53">
        <v>3878798</v>
      </c>
      <c r="Q50" s="57">
        <f t="shared" si="8"/>
        <v>57041.14705882353</v>
      </c>
      <c r="R50" s="55">
        <v>5591</v>
      </c>
      <c r="S50" s="53">
        <v>3878798</v>
      </c>
      <c r="T50" s="57">
        <f t="shared" si="9"/>
        <v>693.7574673582543</v>
      </c>
      <c r="U50" s="48"/>
      <c r="V50" s="45"/>
      <c r="W50" s="114"/>
      <c r="X50" s="89" t="s">
        <v>180</v>
      </c>
      <c r="Y50" s="90" t="s">
        <v>180</v>
      </c>
      <c r="Z50" s="91" t="s">
        <v>180</v>
      </c>
    </row>
    <row r="51" spans="1:26" s="4" customFormat="1" ht="27" customHeight="1">
      <c r="A51" s="19"/>
      <c r="B51" s="35" t="s">
        <v>21</v>
      </c>
      <c r="C51" s="35">
        <v>47</v>
      </c>
      <c r="D51" s="38" t="s">
        <v>32</v>
      </c>
      <c r="E51" s="96">
        <v>6</v>
      </c>
      <c r="F51" s="51">
        <v>10</v>
      </c>
      <c r="G51" s="52">
        <v>144</v>
      </c>
      <c r="H51" s="53">
        <v>7573286</v>
      </c>
      <c r="I51" s="54">
        <f>IF(AND(G51&gt;0,H51&gt;0),H51/G51,0)</f>
        <v>52592.26388888889</v>
      </c>
      <c r="J51" s="55">
        <v>11178</v>
      </c>
      <c r="K51" s="56">
        <f>H51</f>
        <v>7573286</v>
      </c>
      <c r="L51" s="57">
        <f>IF(AND(J51&gt;0,K51&gt;0),K51/J51,0)</f>
        <v>677.5170871354446</v>
      </c>
      <c r="M51" s="34"/>
      <c r="N51" s="51">
        <v>10</v>
      </c>
      <c r="O51" s="52">
        <v>129</v>
      </c>
      <c r="P51" s="53">
        <v>7326619</v>
      </c>
      <c r="Q51" s="57">
        <f t="shared" si="8"/>
        <v>56795.49612403101</v>
      </c>
      <c r="R51" s="55">
        <v>10447</v>
      </c>
      <c r="S51" s="53">
        <v>7326619</v>
      </c>
      <c r="T51" s="57">
        <f t="shared" si="9"/>
        <v>701.3131999617115</v>
      </c>
      <c r="U51" s="44"/>
      <c r="V51" s="45"/>
      <c r="W51" s="114"/>
      <c r="X51" s="89" t="s">
        <v>180</v>
      </c>
      <c r="Y51" s="90" t="s">
        <v>180</v>
      </c>
      <c r="Z51" s="91" t="s">
        <v>180</v>
      </c>
    </row>
    <row r="52" spans="1:26" s="4" customFormat="1" ht="27" customHeight="1">
      <c r="A52" s="19"/>
      <c r="B52" s="35" t="s">
        <v>21</v>
      </c>
      <c r="C52" s="35">
        <v>48</v>
      </c>
      <c r="D52" s="38" t="s">
        <v>189</v>
      </c>
      <c r="E52" s="96">
        <v>4</v>
      </c>
      <c r="F52" s="51">
        <v>10</v>
      </c>
      <c r="G52" s="52">
        <v>7</v>
      </c>
      <c r="H52" s="53">
        <v>306724</v>
      </c>
      <c r="I52" s="54">
        <f>IF(AND(G52&gt;0,H52&gt;0),H52/G52,0)</f>
        <v>43817.71428571428</v>
      </c>
      <c r="J52" s="55">
        <v>454</v>
      </c>
      <c r="K52" s="56">
        <f>H52</f>
        <v>306724</v>
      </c>
      <c r="L52" s="57">
        <f>IF(AND(J52&gt;0,K52&gt;0),K52/J52,0)</f>
        <v>675.6035242290749</v>
      </c>
      <c r="M52" s="34"/>
      <c r="N52" s="51">
        <v>10</v>
      </c>
      <c r="O52" s="52">
        <v>112</v>
      </c>
      <c r="P52" s="53">
        <v>6070413</v>
      </c>
      <c r="Q52" s="57">
        <f t="shared" si="8"/>
        <v>54200.11607142857</v>
      </c>
      <c r="R52" s="55">
        <v>8826</v>
      </c>
      <c r="S52" s="53">
        <v>6070413</v>
      </c>
      <c r="T52" s="57">
        <f t="shared" si="9"/>
        <v>687.7875594833447</v>
      </c>
      <c r="U52" s="48"/>
      <c r="V52" s="45"/>
      <c r="W52" s="47"/>
      <c r="X52" s="89" t="s">
        <v>180</v>
      </c>
      <c r="Y52" s="90" t="s">
        <v>180</v>
      </c>
      <c r="Z52" s="91" t="s">
        <v>180</v>
      </c>
    </row>
    <row r="53" spans="1:26" s="4" customFormat="1" ht="27" customHeight="1">
      <c r="A53" s="19"/>
      <c r="B53" s="35" t="s">
        <v>21</v>
      </c>
      <c r="C53" s="35">
        <v>49</v>
      </c>
      <c r="D53" s="38" t="s">
        <v>267</v>
      </c>
      <c r="E53" s="96">
        <v>4</v>
      </c>
      <c r="F53" s="51"/>
      <c r="G53" s="52"/>
      <c r="H53" s="53"/>
      <c r="I53" s="54"/>
      <c r="J53" s="55"/>
      <c r="K53" s="56"/>
      <c r="L53" s="57"/>
      <c r="M53" s="34"/>
      <c r="N53" s="51">
        <v>15</v>
      </c>
      <c r="O53" s="52">
        <v>0</v>
      </c>
      <c r="P53" s="53">
        <v>0</v>
      </c>
      <c r="Q53" s="54">
        <f t="shared" si="8"/>
        <v>0</v>
      </c>
      <c r="R53" s="55">
        <v>0</v>
      </c>
      <c r="S53" s="56">
        <f>P53</f>
        <v>0</v>
      </c>
      <c r="T53" s="57">
        <f t="shared" si="9"/>
        <v>0</v>
      </c>
      <c r="U53" s="48" t="s">
        <v>256</v>
      </c>
      <c r="V53" s="45"/>
      <c r="W53" s="47"/>
      <c r="X53" s="89" t="s">
        <v>179</v>
      </c>
      <c r="Y53" s="90" t="s">
        <v>179</v>
      </c>
      <c r="Z53" s="91" t="s">
        <v>179</v>
      </c>
    </row>
    <row r="54" spans="1:26" s="4" customFormat="1" ht="27" customHeight="1">
      <c r="A54" s="19"/>
      <c r="B54" s="35" t="s">
        <v>21</v>
      </c>
      <c r="C54" s="35">
        <v>50</v>
      </c>
      <c r="D54" s="36" t="s">
        <v>190</v>
      </c>
      <c r="E54" s="96">
        <v>6</v>
      </c>
      <c r="F54" s="51">
        <v>10</v>
      </c>
      <c r="G54" s="52">
        <v>139</v>
      </c>
      <c r="H54" s="53">
        <v>8138037</v>
      </c>
      <c r="I54" s="54">
        <f>IF(AND(G54&gt;0,H54&gt;0),H54/G54,0)</f>
        <v>58547.02877697842</v>
      </c>
      <c r="J54" s="55">
        <v>11689</v>
      </c>
      <c r="K54" s="56">
        <f>H54</f>
        <v>8138037</v>
      </c>
      <c r="L54" s="57">
        <f>IF(AND(J54&gt;0,K54&gt;0),K54/J54,0)</f>
        <v>696.2132774403285</v>
      </c>
      <c r="M54" s="34"/>
      <c r="N54" s="51">
        <v>10</v>
      </c>
      <c r="O54" s="52">
        <v>134</v>
      </c>
      <c r="P54" s="53">
        <v>9234222</v>
      </c>
      <c r="Q54" s="57">
        <f t="shared" si="8"/>
        <v>68912.10447761194</v>
      </c>
      <c r="R54" s="55">
        <v>12931</v>
      </c>
      <c r="S54" s="53">
        <v>9234222</v>
      </c>
      <c r="T54" s="57">
        <f t="shared" si="9"/>
        <v>714.1150723068595</v>
      </c>
      <c r="U54" s="44"/>
      <c r="V54" s="45"/>
      <c r="W54" s="115"/>
      <c r="X54" s="89" t="s">
        <v>180</v>
      </c>
      <c r="Y54" s="90" t="s">
        <v>180</v>
      </c>
      <c r="Z54" s="91" t="s">
        <v>180</v>
      </c>
    </row>
    <row r="55" spans="1:26" s="4" customFormat="1" ht="27" customHeight="1">
      <c r="A55" s="19"/>
      <c r="B55" s="35" t="s">
        <v>21</v>
      </c>
      <c r="C55" s="35">
        <v>51</v>
      </c>
      <c r="D55" s="36" t="s">
        <v>33</v>
      </c>
      <c r="E55" s="96">
        <v>6</v>
      </c>
      <c r="F55" s="51">
        <v>10</v>
      </c>
      <c r="G55" s="52">
        <v>73</v>
      </c>
      <c r="H55" s="53">
        <v>5137135</v>
      </c>
      <c r="I55" s="54">
        <f>IF(AND(G55&gt;0,H55&gt;0),H55/G55,0)</f>
        <v>70371.71232876713</v>
      </c>
      <c r="J55" s="55">
        <v>7372</v>
      </c>
      <c r="K55" s="56">
        <f>H55</f>
        <v>5137135</v>
      </c>
      <c r="L55" s="57">
        <f>IF(AND(J55&gt;0,K55&gt;0),K55/J55,0)</f>
        <v>696.8441399891482</v>
      </c>
      <c r="M55" s="34"/>
      <c r="N55" s="51">
        <v>10</v>
      </c>
      <c r="O55" s="52">
        <v>24</v>
      </c>
      <c r="P55" s="53">
        <v>1680000</v>
      </c>
      <c r="Q55" s="57">
        <f t="shared" si="8"/>
        <v>70000</v>
      </c>
      <c r="R55" s="55">
        <v>2562</v>
      </c>
      <c r="S55" s="53">
        <v>1680000</v>
      </c>
      <c r="T55" s="57">
        <f t="shared" si="9"/>
        <v>655.7377049180328</v>
      </c>
      <c r="U55" s="44"/>
      <c r="V55" s="45"/>
      <c r="W55" s="114"/>
      <c r="X55" s="89" t="s">
        <v>180</v>
      </c>
      <c r="Y55" s="90" t="s">
        <v>180</v>
      </c>
      <c r="Z55" s="91" t="s">
        <v>180</v>
      </c>
    </row>
    <row r="56" spans="1:26" s="4" customFormat="1" ht="27" customHeight="1">
      <c r="A56" s="19"/>
      <c r="B56" s="35" t="s">
        <v>21</v>
      </c>
      <c r="C56" s="35">
        <v>52</v>
      </c>
      <c r="D56" s="38" t="s">
        <v>191</v>
      </c>
      <c r="E56" s="96">
        <v>6</v>
      </c>
      <c r="F56" s="51">
        <v>15</v>
      </c>
      <c r="G56" s="52">
        <v>2</v>
      </c>
      <c r="H56" s="53">
        <v>70380</v>
      </c>
      <c r="I56" s="54">
        <f>IF(AND(G56&gt;0,H56&gt;0),H56/G56,0)</f>
        <v>35190</v>
      </c>
      <c r="J56" s="55">
        <v>103</v>
      </c>
      <c r="K56" s="56">
        <f>H56</f>
        <v>70380</v>
      </c>
      <c r="L56" s="57">
        <f>IF(AND(J56&gt;0,K56&gt;0),K56/J56,0)</f>
        <v>683.3009708737864</v>
      </c>
      <c r="M56" s="34"/>
      <c r="N56" s="51">
        <v>15</v>
      </c>
      <c r="O56" s="52">
        <v>50</v>
      </c>
      <c r="P56" s="53">
        <v>3268302</v>
      </c>
      <c r="Q56" s="57">
        <f t="shared" si="8"/>
        <v>65366.04</v>
      </c>
      <c r="R56" s="55">
        <v>4750</v>
      </c>
      <c r="S56" s="53">
        <v>3268302</v>
      </c>
      <c r="T56" s="57">
        <f t="shared" si="9"/>
        <v>688.0635789473685</v>
      </c>
      <c r="U56" s="48"/>
      <c r="V56" s="45"/>
      <c r="W56" s="47"/>
      <c r="X56" s="89" t="s">
        <v>180</v>
      </c>
      <c r="Y56" s="90" t="s">
        <v>180</v>
      </c>
      <c r="Z56" s="91" t="s">
        <v>180</v>
      </c>
    </row>
    <row r="57" spans="1:26" s="4" customFormat="1" ht="27" customHeight="1">
      <c r="A57" s="19"/>
      <c r="B57" s="35" t="s">
        <v>21</v>
      </c>
      <c r="C57" s="35">
        <v>53</v>
      </c>
      <c r="D57" s="38" t="s">
        <v>268</v>
      </c>
      <c r="E57" s="96">
        <v>4</v>
      </c>
      <c r="F57" s="51"/>
      <c r="G57" s="52"/>
      <c r="H57" s="53"/>
      <c r="I57" s="54"/>
      <c r="J57" s="55"/>
      <c r="K57" s="56"/>
      <c r="L57" s="57"/>
      <c r="M57" s="34"/>
      <c r="N57" s="51">
        <v>10</v>
      </c>
      <c r="O57" s="52">
        <v>7</v>
      </c>
      <c r="P57" s="53">
        <v>400320</v>
      </c>
      <c r="Q57" s="54">
        <f t="shared" si="8"/>
        <v>57188.57142857143</v>
      </c>
      <c r="R57" s="55">
        <v>576</v>
      </c>
      <c r="S57" s="56">
        <f>P57</f>
        <v>400320</v>
      </c>
      <c r="T57" s="57">
        <f t="shared" si="9"/>
        <v>695</v>
      </c>
      <c r="U57" s="48" t="s">
        <v>256</v>
      </c>
      <c r="V57" s="45"/>
      <c r="W57" s="47"/>
      <c r="X57" s="89" t="s">
        <v>179</v>
      </c>
      <c r="Y57" s="90" t="s">
        <v>179</v>
      </c>
      <c r="Z57" s="91" t="s">
        <v>179</v>
      </c>
    </row>
    <row r="58" spans="1:26" s="4" customFormat="1" ht="27" customHeight="1">
      <c r="A58" s="19"/>
      <c r="B58" s="35" t="s">
        <v>21</v>
      </c>
      <c r="C58" s="35">
        <v>54</v>
      </c>
      <c r="D58" s="38" t="s">
        <v>192</v>
      </c>
      <c r="E58" s="96">
        <v>2</v>
      </c>
      <c r="F58" s="51">
        <v>10</v>
      </c>
      <c r="G58" s="52">
        <v>71</v>
      </c>
      <c r="H58" s="53">
        <v>2964071</v>
      </c>
      <c r="I58" s="54">
        <f>IF(AND(G58&gt;0,H58&gt;0),H58/G58,0)</f>
        <v>41747.47887323944</v>
      </c>
      <c r="J58" s="55">
        <v>4576</v>
      </c>
      <c r="K58" s="56">
        <f>H58</f>
        <v>2964071</v>
      </c>
      <c r="L58" s="57">
        <f>IF(AND(J58&gt;0,K58&gt;0),K58/J58,0)</f>
        <v>647.7427884615385</v>
      </c>
      <c r="M58" s="34"/>
      <c r="N58" s="51">
        <v>10</v>
      </c>
      <c r="O58" s="52">
        <v>60</v>
      </c>
      <c r="P58" s="53">
        <v>4407658</v>
      </c>
      <c r="Q58" s="57">
        <f t="shared" si="8"/>
        <v>73460.96666666666</v>
      </c>
      <c r="R58" s="55">
        <v>6423</v>
      </c>
      <c r="S58" s="53">
        <v>4407658</v>
      </c>
      <c r="T58" s="57">
        <f t="shared" si="9"/>
        <v>686.2304219212206</v>
      </c>
      <c r="U58" s="48"/>
      <c r="V58" s="45"/>
      <c r="W58" s="47"/>
      <c r="X58" s="89" t="s">
        <v>180</v>
      </c>
      <c r="Y58" s="90" t="s">
        <v>180</v>
      </c>
      <c r="Z58" s="91" t="s">
        <v>180</v>
      </c>
    </row>
    <row r="59" spans="1:26" s="4" customFormat="1" ht="27" customHeight="1">
      <c r="A59" s="19"/>
      <c r="B59" s="35" t="s">
        <v>21</v>
      </c>
      <c r="C59" s="35">
        <v>55</v>
      </c>
      <c r="D59" s="36" t="s">
        <v>34</v>
      </c>
      <c r="E59" s="96">
        <v>5</v>
      </c>
      <c r="F59" s="51">
        <v>20</v>
      </c>
      <c r="G59" s="52">
        <v>96</v>
      </c>
      <c r="H59" s="53">
        <v>2358869</v>
      </c>
      <c r="I59" s="54">
        <f>IF(AND(G59&gt;0,H59&gt;0),H59/G59,0)</f>
        <v>24571.552083333332</v>
      </c>
      <c r="J59" s="55">
        <v>3411</v>
      </c>
      <c r="K59" s="56">
        <f>H59</f>
        <v>2358869</v>
      </c>
      <c r="L59" s="57">
        <f>IF(AND(J59&gt;0,K59&gt;0),K59/J59,0)</f>
        <v>691.5476399882732</v>
      </c>
      <c r="M59" s="34"/>
      <c r="N59" s="51">
        <v>20</v>
      </c>
      <c r="O59" s="52">
        <v>83</v>
      </c>
      <c r="P59" s="53">
        <v>2392289</v>
      </c>
      <c r="Q59" s="57">
        <f t="shared" si="8"/>
        <v>28822.75903614458</v>
      </c>
      <c r="R59" s="55">
        <v>3462</v>
      </c>
      <c r="S59" s="53">
        <v>2392289</v>
      </c>
      <c r="T59" s="57">
        <f t="shared" si="9"/>
        <v>691.0135759676488</v>
      </c>
      <c r="U59" s="44"/>
      <c r="V59" s="45"/>
      <c r="W59" s="114"/>
      <c r="X59" s="89" t="s">
        <v>180</v>
      </c>
      <c r="Y59" s="90" t="s">
        <v>180</v>
      </c>
      <c r="Z59" s="91" t="s">
        <v>180</v>
      </c>
    </row>
    <row r="60" spans="1:26" s="4" customFormat="1" ht="27" customHeight="1">
      <c r="A60" s="19"/>
      <c r="B60" s="35" t="s">
        <v>21</v>
      </c>
      <c r="C60" s="35">
        <v>56</v>
      </c>
      <c r="D60" s="38" t="s">
        <v>269</v>
      </c>
      <c r="E60" s="96">
        <v>4</v>
      </c>
      <c r="F60" s="51"/>
      <c r="G60" s="52"/>
      <c r="H60" s="53"/>
      <c r="I60" s="54"/>
      <c r="J60" s="55"/>
      <c r="K60" s="56"/>
      <c r="L60" s="57"/>
      <c r="M60" s="34"/>
      <c r="N60" s="51">
        <v>12</v>
      </c>
      <c r="O60" s="52">
        <v>121</v>
      </c>
      <c r="P60" s="53">
        <v>9707965</v>
      </c>
      <c r="Q60" s="54">
        <f t="shared" si="8"/>
        <v>80231.11570247934</v>
      </c>
      <c r="R60" s="55">
        <v>12997</v>
      </c>
      <c r="S60" s="56">
        <f>P60</f>
        <v>9707965</v>
      </c>
      <c r="T60" s="57">
        <f t="shared" si="9"/>
        <v>746.9389089789952</v>
      </c>
      <c r="U60" s="48" t="s">
        <v>256</v>
      </c>
      <c r="V60" s="45"/>
      <c r="W60" s="47"/>
      <c r="X60" s="89" t="s">
        <v>179</v>
      </c>
      <c r="Y60" s="90" t="s">
        <v>179</v>
      </c>
      <c r="Z60" s="91" t="s">
        <v>179</v>
      </c>
    </row>
    <row r="61" spans="1:26" s="4" customFormat="1" ht="27" customHeight="1">
      <c r="A61" s="19"/>
      <c r="B61" s="35" t="s">
        <v>21</v>
      </c>
      <c r="C61" s="35">
        <v>57</v>
      </c>
      <c r="D61" s="36" t="s">
        <v>35</v>
      </c>
      <c r="E61" s="96">
        <v>2</v>
      </c>
      <c r="F61" s="51">
        <v>10</v>
      </c>
      <c r="G61" s="52">
        <v>72</v>
      </c>
      <c r="H61" s="53">
        <v>3762137</v>
      </c>
      <c r="I61" s="54">
        <f>IF(AND(G61&gt;0,H61&gt;0),H61/G61,0)</f>
        <v>52251.90277777778</v>
      </c>
      <c r="J61" s="55">
        <v>4914</v>
      </c>
      <c r="K61" s="56">
        <f>H61</f>
        <v>3762137</v>
      </c>
      <c r="L61" s="57">
        <f>IF(AND(J61&gt;0,K61&gt;0),K61/J61,0)</f>
        <v>765.5956450956451</v>
      </c>
      <c r="M61" s="34"/>
      <c r="N61" s="51">
        <v>10</v>
      </c>
      <c r="O61" s="52">
        <v>86</v>
      </c>
      <c r="P61" s="53">
        <v>4682837</v>
      </c>
      <c r="Q61" s="57">
        <f t="shared" si="8"/>
        <v>54451.59302325582</v>
      </c>
      <c r="R61" s="55">
        <v>5974</v>
      </c>
      <c r="S61" s="53">
        <v>4682837</v>
      </c>
      <c r="T61" s="57">
        <f t="shared" si="9"/>
        <v>783.8696016069636</v>
      </c>
      <c r="U61" s="44"/>
      <c r="V61" s="45"/>
      <c r="W61" s="114"/>
      <c r="X61" s="89" t="s">
        <v>180</v>
      </c>
      <c r="Y61" s="90" t="s">
        <v>180</v>
      </c>
      <c r="Z61" s="91" t="s">
        <v>180</v>
      </c>
    </row>
    <row r="62" spans="1:26" s="4" customFormat="1" ht="27" customHeight="1">
      <c r="A62" s="19"/>
      <c r="B62" s="35" t="s">
        <v>21</v>
      </c>
      <c r="C62" s="35">
        <v>58</v>
      </c>
      <c r="D62" s="38" t="s">
        <v>270</v>
      </c>
      <c r="E62" s="96">
        <v>4</v>
      </c>
      <c r="F62" s="51"/>
      <c r="G62" s="52"/>
      <c r="H62" s="53"/>
      <c r="I62" s="54"/>
      <c r="J62" s="55"/>
      <c r="K62" s="56"/>
      <c r="L62" s="57"/>
      <c r="M62" s="34"/>
      <c r="N62" s="51">
        <v>20</v>
      </c>
      <c r="O62" s="52">
        <v>0</v>
      </c>
      <c r="P62" s="53">
        <v>0</v>
      </c>
      <c r="Q62" s="54">
        <f t="shared" si="8"/>
        <v>0</v>
      </c>
      <c r="R62" s="55">
        <v>0</v>
      </c>
      <c r="S62" s="56">
        <f>P62</f>
        <v>0</v>
      </c>
      <c r="T62" s="57">
        <f t="shared" si="9"/>
        <v>0</v>
      </c>
      <c r="U62" s="48" t="s">
        <v>256</v>
      </c>
      <c r="V62" s="45"/>
      <c r="W62" s="47"/>
      <c r="X62" s="89" t="s">
        <v>179</v>
      </c>
      <c r="Y62" s="90" t="s">
        <v>179</v>
      </c>
      <c r="Z62" s="91" t="s">
        <v>179</v>
      </c>
    </row>
    <row r="63" spans="1:26" s="4" customFormat="1" ht="27" customHeight="1">
      <c r="A63" s="19"/>
      <c r="B63" s="35" t="s">
        <v>21</v>
      </c>
      <c r="C63" s="35">
        <v>59</v>
      </c>
      <c r="D63" s="38" t="s">
        <v>36</v>
      </c>
      <c r="E63" s="96">
        <v>2</v>
      </c>
      <c r="F63" s="51">
        <v>10</v>
      </c>
      <c r="G63" s="52">
        <v>35</v>
      </c>
      <c r="H63" s="53">
        <v>2055533</v>
      </c>
      <c r="I63" s="54">
        <f>IF(AND(G63&gt;0,H63&gt;0),H63/G63,0)</f>
        <v>58729.514285714286</v>
      </c>
      <c r="J63" s="55">
        <v>3739</v>
      </c>
      <c r="K63" s="56">
        <f>H63</f>
        <v>2055533</v>
      </c>
      <c r="L63" s="57">
        <f>IF(AND(J63&gt;0,K63&gt;0),K63/J63,0)</f>
        <v>549.7547472586253</v>
      </c>
      <c r="M63" s="34"/>
      <c r="N63" s="51">
        <v>10</v>
      </c>
      <c r="O63" s="52">
        <v>36</v>
      </c>
      <c r="P63" s="53">
        <v>2278822</v>
      </c>
      <c r="Q63" s="57">
        <f t="shared" si="8"/>
        <v>63300.61111111111</v>
      </c>
      <c r="R63" s="55">
        <v>4141</v>
      </c>
      <c r="S63" s="53">
        <v>2278822</v>
      </c>
      <c r="T63" s="57">
        <f t="shared" si="9"/>
        <v>550.3071721806327</v>
      </c>
      <c r="U63" s="44"/>
      <c r="V63" s="45"/>
      <c r="W63" s="114"/>
      <c r="X63" s="89" t="s">
        <v>180</v>
      </c>
      <c r="Y63" s="90" t="s">
        <v>180</v>
      </c>
      <c r="Z63" s="91" t="s">
        <v>180</v>
      </c>
    </row>
    <row r="64" spans="1:26" s="4" customFormat="1" ht="27" customHeight="1">
      <c r="A64" s="19"/>
      <c r="B64" s="35" t="s">
        <v>21</v>
      </c>
      <c r="C64" s="35">
        <v>60</v>
      </c>
      <c r="D64" s="36" t="s">
        <v>37</v>
      </c>
      <c r="E64" s="96">
        <v>2</v>
      </c>
      <c r="F64" s="51">
        <v>30</v>
      </c>
      <c r="G64" s="52">
        <v>212</v>
      </c>
      <c r="H64" s="53">
        <v>11038257</v>
      </c>
      <c r="I64" s="54">
        <f>IF(AND(G64&gt;0,H64&gt;0),H64/G64,0)</f>
        <v>52067.25</v>
      </c>
      <c r="J64" s="55">
        <v>18450</v>
      </c>
      <c r="K64" s="56">
        <f>H64</f>
        <v>11038257</v>
      </c>
      <c r="L64" s="57">
        <f>IF(AND(J64&gt;0,K64&gt;0),K64/J64,0)</f>
        <v>598.2795121951219</v>
      </c>
      <c r="M64" s="34"/>
      <c r="N64" s="51">
        <v>30</v>
      </c>
      <c r="O64" s="52">
        <v>176</v>
      </c>
      <c r="P64" s="53">
        <v>8025391</v>
      </c>
      <c r="Q64" s="57">
        <f t="shared" si="8"/>
        <v>45598.8125</v>
      </c>
      <c r="R64" s="55">
        <v>14145</v>
      </c>
      <c r="S64" s="53">
        <v>8025391</v>
      </c>
      <c r="T64" s="57">
        <f t="shared" si="9"/>
        <v>567.3659243548957</v>
      </c>
      <c r="U64" s="44"/>
      <c r="V64" s="45"/>
      <c r="W64" s="114"/>
      <c r="X64" s="89" t="s">
        <v>180</v>
      </c>
      <c r="Y64" s="90" t="s">
        <v>180</v>
      </c>
      <c r="Z64" s="91" t="s">
        <v>180</v>
      </c>
    </row>
    <row r="65" spans="1:26" s="4" customFormat="1" ht="27" customHeight="1">
      <c r="A65" s="19"/>
      <c r="B65" s="35" t="s">
        <v>21</v>
      </c>
      <c r="C65" s="35">
        <v>61</v>
      </c>
      <c r="D65" s="36" t="s">
        <v>38</v>
      </c>
      <c r="E65" s="96">
        <v>6</v>
      </c>
      <c r="F65" s="51">
        <v>20</v>
      </c>
      <c r="G65" s="52">
        <v>320</v>
      </c>
      <c r="H65" s="53">
        <v>17638369</v>
      </c>
      <c r="I65" s="54">
        <f>IF(AND(G65&gt;0,H65&gt;0),H65/G65,0)</f>
        <v>55119.903125</v>
      </c>
      <c r="J65" s="55">
        <v>25803</v>
      </c>
      <c r="K65" s="56">
        <f>H65</f>
        <v>17638369</v>
      </c>
      <c r="L65" s="57">
        <f>IF(AND(J65&gt;0,K65&gt;0),K65/J65,0)</f>
        <v>683.5782273379065</v>
      </c>
      <c r="M65" s="34"/>
      <c r="N65" s="51">
        <v>20</v>
      </c>
      <c r="O65" s="52">
        <v>338</v>
      </c>
      <c r="P65" s="53">
        <v>20492775</v>
      </c>
      <c r="Q65" s="57">
        <f t="shared" si="8"/>
        <v>60629.51183431953</v>
      </c>
      <c r="R65" s="55">
        <v>28902</v>
      </c>
      <c r="S65" s="53">
        <v>20492775</v>
      </c>
      <c r="T65" s="57">
        <f t="shared" si="9"/>
        <v>709.0434917998755</v>
      </c>
      <c r="U65" s="44"/>
      <c r="V65" s="45"/>
      <c r="W65" s="114"/>
      <c r="X65" s="89" t="s">
        <v>180</v>
      </c>
      <c r="Y65" s="90" t="s">
        <v>180</v>
      </c>
      <c r="Z65" s="91" t="s">
        <v>180</v>
      </c>
    </row>
    <row r="66" spans="1:26" s="4" customFormat="1" ht="27" customHeight="1">
      <c r="A66" s="19"/>
      <c r="B66" s="35" t="s">
        <v>21</v>
      </c>
      <c r="C66" s="35">
        <v>62</v>
      </c>
      <c r="D66" s="38" t="s">
        <v>39</v>
      </c>
      <c r="E66" s="96">
        <v>5</v>
      </c>
      <c r="F66" s="53">
        <v>10</v>
      </c>
      <c r="G66" s="52">
        <v>112</v>
      </c>
      <c r="H66" s="53">
        <v>7123021</v>
      </c>
      <c r="I66" s="54">
        <f>IF(AND(G66&gt;0,H66&gt;0),H66/G66,0)</f>
        <v>63598.40178571428</v>
      </c>
      <c r="J66" s="55">
        <v>9814</v>
      </c>
      <c r="K66" s="56">
        <f>H66</f>
        <v>7123021</v>
      </c>
      <c r="L66" s="57">
        <f>IF(AND(J66&gt;0,K66&gt;0),K66/J66,0)</f>
        <v>725.8020175259833</v>
      </c>
      <c r="M66" s="34"/>
      <c r="N66" s="53">
        <v>10</v>
      </c>
      <c r="O66" s="52">
        <v>108</v>
      </c>
      <c r="P66" s="53">
        <v>7065824</v>
      </c>
      <c r="Q66" s="57">
        <f t="shared" si="8"/>
        <v>65424.2962962963</v>
      </c>
      <c r="R66" s="55">
        <v>9296</v>
      </c>
      <c r="S66" s="53">
        <v>7065824</v>
      </c>
      <c r="T66" s="57">
        <f t="shared" si="9"/>
        <v>760.0929432013769</v>
      </c>
      <c r="U66" s="44"/>
      <c r="V66" s="45"/>
      <c r="W66" s="114"/>
      <c r="X66" s="89" t="s">
        <v>180</v>
      </c>
      <c r="Y66" s="90" t="s">
        <v>180</v>
      </c>
      <c r="Z66" s="91" t="s">
        <v>180</v>
      </c>
    </row>
    <row r="67" spans="1:26" s="4" customFormat="1" ht="27" customHeight="1">
      <c r="A67" s="19"/>
      <c r="B67" s="35" t="s">
        <v>21</v>
      </c>
      <c r="C67" s="35">
        <v>63</v>
      </c>
      <c r="D67" s="38" t="s">
        <v>271</v>
      </c>
      <c r="E67" s="96">
        <v>2</v>
      </c>
      <c r="F67" s="51"/>
      <c r="G67" s="52"/>
      <c r="H67" s="53"/>
      <c r="I67" s="54"/>
      <c r="J67" s="55"/>
      <c r="K67" s="56"/>
      <c r="L67" s="57"/>
      <c r="M67" s="34"/>
      <c r="N67" s="51">
        <v>10</v>
      </c>
      <c r="O67" s="52">
        <v>116</v>
      </c>
      <c r="P67" s="53">
        <v>4893755</v>
      </c>
      <c r="Q67" s="54">
        <f t="shared" si="8"/>
        <v>42187.543103448275</v>
      </c>
      <c r="R67" s="55">
        <v>6934</v>
      </c>
      <c r="S67" s="56">
        <f>P67</f>
        <v>4893755</v>
      </c>
      <c r="T67" s="57">
        <f t="shared" si="9"/>
        <v>705.7621863282377</v>
      </c>
      <c r="U67" s="48" t="s">
        <v>256</v>
      </c>
      <c r="V67" s="45"/>
      <c r="W67" s="47"/>
      <c r="X67" s="89" t="s">
        <v>179</v>
      </c>
      <c r="Y67" s="90" t="s">
        <v>179</v>
      </c>
      <c r="Z67" s="91" t="s">
        <v>179</v>
      </c>
    </row>
    <row r="68" spans="1:26" s="4" customFormat="1" ht="27" customHeight="1">
      <c r="A68" s="19"/>
      <c r="B68" s="35" t="s">
        <v>21</v>
      </c>
      <c r="C68" s="35">
        <v>64</v>
      </c>
      <c r="D68" s="38" t="s">
        <v>208</v>
      </c>
      <c r="E68" s="96">
        <v>4</v>
      </c>
      <c r="F68" s="51">
        <v>10</v>
      </c>
      <c r="G68" s="52">
        <v>41</v>
      </c>
      <c r="H68" s="53">
        <v>1876162</v>
      </c>
      <c r="I68" s="54">
        <f>IF(AND(G68&gt;0,H68&gt;0),H68/G68,0)</f>
        <v>45760.04878048781</v>
      </c>
      <c r="J68" s="55">
        <v>2616</v>
      </c>
      <c r="K68" s="56">
        <f>H68</f>
        <v>1876162</v>
      </c>
      <c r="L68" s="57">
        <f>IF(AND(J68&gt;0,K68&gt;0),K68/J68,0)</f>
        <v>717.1873088685015</v>
      </c>
      <c r="M68" s="34"/>
      <c r="N68" s="51">
        <v>10</v>
      </c>
      <c r="O68" s="52">
        <v>84</v>
      </c>
      <c r="P68" s="53">
        <v>4092255</v>
      </c>
      <c r="Q68" s="57">
        <f t="shared" si="8"/>
        <v>48717.32142857143</v>
      </c>
      <c r="R68" s="55">
        <v>5866</v>
      </c>
      <c r="S68" s="53">
        <v>4092255</v>
      </c>
      <c r="T68" s="57">
        <f t="shared" si="9"/>
        <v>697.6227412205933</v>
      </c>
      <c r="U68" s="48"/>
      <c r="V68" s="45"/>
      <c r="W68" s="47"/>
      <c r="X68" s="89" t="s">
        <v>180</v>
      </c>
      <c r="Y68" s="90" t="s">
        <v>180</v>
      </c>
      <c r="Z68" s="91" t="s">
        <v>180</v>
      </c>
    </row>
    <row r="69" spans="1:26" s="4" customFormat="1" ht="27" customHeight="1">
      <c r="A69" s="19"/>
      <c r="B69" s="35" t="s">
        <v>21</v>
      </c>
      <c r="C69" s="35">
        <v>65</v>
      </c>
      <c r="D69" s="37" t="s">
        <v>40</v>
      </c>
      <c r="E69" s="96">
        <v>4</v>
      </c>
      <c r="F69" s="53">
        <v>30</v>
      </c>
      <c r="G69" s="52">
        <v>260</v>
      </c>
      <c r="H69" s="53">
        <v>20607104</v>
      </c>
      <c r="I69" s="54">
        <f aca="true" t="shared" si="13" ref="I69:I74">IF(AND(G69&gt;0,H69&gt;0),H69/G69,0)</f>
        <v>79258.0923076923</v>
      </c>
      <c r="J69" s="55">
        <v>30665</v>
      </c>
      <c r="K69" s="56">
        <f aca="true" t="shared" si="14" ref="K69:K74">H69</f>
        <v>20607104</v>
      </c>
      <c r="L69" s="57">
        <f aca="true" t="shared" si="15" ref="L69:L74">IF(AND(J69&gt;0,K69&gt;0),K69/J69,0)</f>
        <v>672.007304744823</v>
      </c>
      <c r="M69" s="34"/>
      <c r="N69" s="53">
        <v>30</v>
      </c>
      <c r="O69" s="52">
        <v>286</v>
      </c>
      <c r="P69" s="53">
        <v>24266547</v>
      </c>
      <c r="Q69" s="57">
        <f aca="true" t="shared" si="16" ref="Q69:Q76">IF(AND(O69&gt;0,P69&gt;0),P69/O69,0)</f>
        <v>84848.06643356643</v>
      </c>
      <c r="R69" s="55">
        <v>35322</v>
      </c>
      <c r="S69" s="53">
        <v>24266547</v>
      </c>
      <c r="T69" s="57">
        <f aca="true" t="shared" si="17" ref="T69:T76">IF(AND(R69&gt;0,S69&gt;0),S69/R69,0)</f>
        <v>687.0094275522338</v>
      </c>
      <c r="U69" s="44"/>
      <c r="V69" s="45"/>
      <c r="W69" s="114"/>
      <c r="X69" s="89" t="s">
        <v>180</v>
      </c>
      <c r="Y69" s="90" t="s">
        <v>180</v>
      </c>
      <c r="Z69" s="91" t="s">
        <v>180</v>
      </c>
    </row>
    <row r="70" spans="1:26" s="4" customFormat="1" ht="27" customHeight="1">
      <c r="A70" s="19"/>
      <c r="B70" s="35" t="s">
        <v>21</v>
      </c>
      <c r="C70" s="35">
        <v>66</v>
      </c>
      <c r="D70" s="38" t="s">
        <v>120</v>
      </c>
      <c r="E70" s="96">
        <v>6</v>
      </c>
      <c r="F70" s="53">
        <v>15</v>
      </c>
      <c r="G70" s="52">
        <v>41</v>
      </c>
      <c r="H70" s="53">
        <v>2153884</v>
      </c>
      <c r="I70" s="54">
        <f t="shared" si="13"/>
        <v>52533.756097560974</v>
      </c>
      <c r="J70" s="55">
        <v>3214</v>
      </c>
      <c r="K70" s="56">
        <f t="shared" si="14"/>
        <v>2153884</v>
      </c>
      <c r="L70" s="57">
        <f t="shared" si="15"/>
        <v>670.1568139390168</v>
      </c>
      <c r="M70" s="34"/>
      <c r="N70" s="53">
        <v>15</v>
      </c>
      <c r="O70" s="52">
        <v>38</v>
      </c>
      <c r="P70" s="53">
        <v>1873737</v>
      </c>
      <c r="Q70" s="57">
        <f t="shared" si="16"/>
        <v>49308.86842105263</v>
      </c>
      <c r="R70" s="55">
        <v>2732</v>
      </c>
      <c r="S70" s="53">
        <v>1873737</v>
      </c>
      <c r="T70" s="57">
        <f t="shared" si="17"/>
        <v>685.8480966325037</v>
      </c>
      <c r="U70" s="48"/>
      <c r="V70" s="45"/>
      <c r="W70" s="114"/>
      <c r="X70" s="89" t="s">
        <v>180</v>
      </c>
      <c r="Y70" s="90" t="s">
        <v>180</v>
      </c>
      <c r="Z70" s="91" t="s">
        <v>180</v>
      </c>
    </row>
    <row r="71" spans="1:26" s="4" customFormat="1" ht="27" customHeight="1">
      <c r="A71" s="19"/>
      <c r="B71" s="35" t="s">
        <v>21</v>
      </c>
      <c r="C71" s="35">
        <v>67</v>
      </c>
      <c r="D71" s="36" t="s">
        <v>134</v>
      </c>
      <c r="E71" s="96">
        <v>2</v>
      </c>
      <c r="F71" s="53">
        <v>15</v>
      </c>
      <c r="G71" s="52">
        <v>221</v>
      </c>
      <c r="H71" s="53">
        <v>18662973</v>
      </c>
      <c r="I71" s="54">
        <f t="shared" si="13"/>
        <v>84447.84162895927</v>
      </c>
      <c r="J71" s="55">
        <v>24810</v>
      </c>
      <c r="K71" s="56">
        <f t="shared" si="14"/>
        <v>18662973</v>
      </c>
      <c r="L71" s="57">
        <f t="shared" si="15"/>
        <v>752.2359129383314</v>
      </c>
      <c r="M71" s="34"/>
      <c r="N71" s="53">
        <v>11</v>
      </c>
      <c r="O71" s="52">
        <v>187</v>
      </c>
      <c r="P71" s="53">
        <v>17320265</v>
      </c>
      <c r="Q71" s="57">
        <f t="shared" si="16"/>
        <v>92621.73796791444</v>
      </c>
      <c r="R71" s="55">
        <v>22218</v>
      </c>
      <c r="S71" s="53">
        <v>17320265</v>
      </c>
      <c r="T71" s="57">
        <f t="shared" si="17"/>
        <v>779.5600414078675</v>
      </c>
      <c r="U71" s="44"/>
      <c r="V71" s="45"/>
      <c r="W71" s="115"/>
      <c r="X71" s="89" t="s">
        <v>180</v>
      </c>
      <c r="Y71" s="90" t="s">
        <v>180</v>
      </c>
      <c r="Z71" s="91" t="s">
        <v>180</v>
      </c>
    </row>
    <row r="72" spans="1:26" s="4" customFormat="1" ht="27" customHeight="1">
      <c r="A72" s="19"/>
      <c r="B72" s="35" t="s">
        <v>21</v>
      </c>
      <c r="C72" s="35">
        <v>68</v>
      </c>
      <c r="D72" s="36" t="s">
        <v>41</v>
      </c>
      <c r="E72" s="96">
        <v>4</v>
      </c>
      <c r="F72" s="53">
        <v>20</v>
      </c>
      <c r="G72" s="52">
        <v>396</v>
      </c>
      <c r="H72" s="53">
        <v>27799038</v>
      </c>
      <c r="I72" s="54">
        <f t="shared" si="13"/>
        <v>70199.59090909091</v>
      </c>
      <c r="J72" s="55">
        <v>34545</v>
      </c>
      <c r="K72" s="56">
        <f t="shared" si="14"/>
        <v>27799038</v>
      </c>
      <c r="L72" s="57">
        <f t="shared" si="15"/>
        <v>804.7195831524099</v>
      </c>
      <c r="M72" s="34"/>
      <c r="N72" s="53">
        <v>20</v>
      </c>
      <c r="O72" s="52">
        <v>420</v>
      </c>
      <c r="P72" s="53">
        <v>29048663</v>
      </c>
      <c r="Q72" s="57">
        <f t="shared" si="16"/>
        <v>69163.48333333334</v>
      </c>
      <c r="R72" s="55">
        <v>35347</v>
      </c>
      <c r="S72" s="53">
        <v>29048663</v>
      </c>
      <c r="T72" s="57">
        <f t="shared" si="17"/>
        <v>821.8141002065239</v>
      </c>
      <c r="U72" s="44"/>
      <c r="V72" s="45"/>
      <c r="W72" s="114"/>
      <c r="X72" s="89" t="s">
        <v>180</v>
      </c>
      <c r="Y72" s="90" t="s">
        <v>180</v>
      </c>
      <c r="Z72" s="91" t="s">
        <v>180</v>
      </c>
    </row>
    <row r="73" spans="1:26" s="4" customFormat="1" ht="27" customHeight="1">
      <c r="A73" s="19"/>
      <c r="B73" s="35" t="s">
        <v>21</v>
      </c>
      <c r="C73" s="35">
        <v>69</v>
      </c>
      <c r="D73" s="36" t="s">
        <v>42</v>
      </c>
      <c r="E73" s="96">
        <v>4</v>
      </c>
      <c r="F73" s="53">
        <v>30</v>
      </c>
      <c r="G73" s="52">
        <v>348</v>
      </c>
      <c r="H73" s="53">
        <v>19919249</v>
      </c>
      <c r="I73" s="54">
        <f t="shared" si="13"/>
        <v>57239.221264367814</v>
      </c>
      <c r="J73" s="55">
        <v>29039</v>
      </c>
      <c r="K73" s="56">
        <f t="shared" si="14"/>
        <v>19919249</v>
      </c>
      <c r="L73" s="57">
        <f t="shared" si="15"/>
        <v>685.9481731464582</v>
      </c>
      <c r="M73" s="34"/>
      <c r="N73" s="53">
        <v>30</v>
      </c>
      <c r="O73" s="52">
        <v>353</v>
      </c>
      <c r="P73" s="53">
        <v>20915343</v>
      </c>
      <c r="Q73" s="57">
        <f t="shared" si="16"/>
        <v>59250.26345609065</v>
      </c>
      <c r="R73" s="55">
        <v>30325</v>
      </c>
      <c r="S73" s="53">
        <v>20915343</v>
      </c>
      <c r="T73" s="57">
        <f t="shared" si="17"/>
        <v>689.7062819455895</v>
      </c>
      <c r="U73" s="44"/>
      <c r="V73" s="45"/>
      <c r="W73" s="115"/>
      <c r="X73" s="89" t="s">
        <v>180</v>
      </c>
      <c r="Y73" s="90" t="s">
        <v>180</v>
      </c>
      <c r="Z73" s="91" t="s">
        <v>180</v>
      </c>
    </row>
    <row r="74" spans="1:26" s="4" customFormat="1" ht="27" customHeight="1">
      <c r="A74" s="19"/>
      <c r="B74" s="35" t="s">
        <v>21</v>
      </c>
      <c r="C74" s="35">
        <v>70</v>
      </c>
      <c r="D74" s="36" t="s">
        <v>43</v>
      </c>
      <c r="E74" s="96">
        <v>2</v>
      </c>
      <c r="F74" s="53">
        <v>40</v>
      </c>
      <c r="G74" s="52">
        <v>416</v>
      </c>
      <c r="H74" s="53">
        <v>24195716</v>
      </c>
      <c r="I74" s="54">
        <f t="shared" si="13"/>
        <v>58162.778846153844</v>
      </c>
      <c r="J74" s="55">
        <v>35997</v>
      </c>
      <c r="K74" s="56">
        <f t="shared" si="14"/>
        <v>24195716</v>
      </c>
      <c r="L74" s="57">
        <f t="shared" si="15"/>
        <v>672.1592354918465</v>
      </c>
      <c r="M74" s="34"/>
      <c r="N74" s="53">
        <v>40</v>
      </c>
      <c r="O74" s="52">
        <v>428</v>
      </c>
      <c r="P74" s="53">
        <v>25845664</v>
      </c>
      <c r="Q74" s="57">
        <f t="shared" si="16"/>
        <v>60387.06542056075</v>
      </c>
      <c r="R74" s="55">
        <v>37107</v>
      </c>
      <c r="S74" s="53">
        <v>25845664</v>
      </c>
      <c r="T74" s="57">
        <f t="shared" si="17"/>
        <v>696.5172069959846</v>
      </c>
      <c r="U74" s="44"/>
      <c r="V74" s="45"/>
      <c r="W74" s="114"/>
      <c r="X74" s="89" t="s">
        <v>180</v>
      </c>
      <c r="Y74" s="90" t="s">
        <v>180</v>
      </c>
      <c r="Z74" s="91" t="s">
        <v>180</v>
      </c>
    </row>
    <row r="75" spans="1:26" s="4" customFormat="1" ht="27" customHeight="1" thickBot="1">
      <c r="A75" s="19"/>
      <c r="B75" s="19"/>
      <c r="C75" s="5"/>
      <c r="D75" s="27"/>
      <c r="E75" s="96"/>
      <c r="F75" s="58"/>
      <c r="G75" s="75"/>
      <c r="H75" s="76"/>
      <c r="I75" s="77"/>
      <c r="J75" s="78"/>
      <c r="K75" s="79"/>
      <c r="L75" s="80"/>
      <c r="M75" s="34"/>
      <c r="N75" s="58"/>
      <c r="O75" s="75"/>
      <c r="P75" s="76"/>
      <c r="Q75" s="80">
        <f t="shared" si="16"/>
        <v>0</v>
      </c>
      <c r="R75" s="78"/>
      <c r="S75" s="79"/>
      <c r="T75" s="80">
        <f t="shared" si="17"/>
        <v>0</v>
      </c>
      <c r="U75" s="49"/>
      <c r="V75" s="50"/>
      <c r="W75" s="116"/>
      <c r="X75" s="92"/>
      <c r="Y75" s="93"/>
      <c r="Z75" s="94"/>
    </row>
    <row r="76" spans="1:20" s="4" customFormat="1" ht="15" customHeight="1">
      <c r="A76" s="21"/>
      <c r="B76" s="32" t="s">
        <v>20</v>
      </c>
      <c r="C76" s="22">
        <f>COUNTA(D5:D75)</f>
        <v>70</v>
      </c>
      <c r="D76" s="99">
        <v>1</v>
      </c>
      <c r="E76" s="97">
        <f>COUNTIF(E5:E75,1)</f>
        <v>0</v>
      </c>
      <c r="F76" s="23">
        <f>SUM(F5:F75)</f>
        <v>856</v>
      </c>
      <c r="G76" s="23">
        <f>SUM(G5:G75)</f>
        <v>8128</v>
      </c>
      <c r="H76" s="23">
        <f>SUM(H5:H75)</f>
        <v>506182076</v>
      </c>
      <c r="I76" s="25">
        <f>IF(AND(G76&gt;0,H76&gt;0),H76/G76,0)</f>
        <v>62276.33809055118</v>
      </c>
      <c r="J76" s="23">
        <f>SUM(J5:J75)</f>
        <v>703046</v>
      </c>
      <c r="K76" s="23">
        <f>SUM(K5:K75)</f>
        <v>506182076</v>
      </c>
      <c r="L76" s="25">
        <f>IF(AND(J76&gt;0,K76&gt;0),K76/J76,0)</f>
        <v>719.9842912128082</v>
      </c>
      <c r="M76" s="25"/>
      <c r="N76" s="23">
        <f>SUM(N5:N75)</f>
        <v>1124</v>
      </c>
      <c r="O76" s="23">
        <f>SUM(O5:O75)</f>
        <v>10154</v>
      </c>
      <c r="P76" s="23">
        <f>SUM(P5:P75)</f>
        <v>621230218</v>
      </c>
      <c r="Q76" s="25">
        <f t="shared" si="16"/>
        <v>61180.83691156194</v>
      </c>
      <c r="R76" s="23">
        <f>SUM(R5:R75)</f>
        <v>853752</v>
      </c>
      <c r="S76" s="23">
        <f>SUM(S5:S75)</f>
        <v>621230218</v>
      </c>
      <c r="T76" s="25">
        <f t="shared" si="17"/>
        <v>727.6471598309579</v>
      </c>
    </row>
    <row r="77" spans="1:20" s="4" customFormat="1" ht="15" customHeight="1">
      <c r="A77" s="21"/>
      <c r="D77" s="100">
        <v>2</v>
      </c>
      <c r="E77" s="97">
        <f>COUNTIF(E5:E75,2)</f>
        <v>17</v>
      </c>
      <c r="F77" s="23"/>
      <c r="G77" s="23"/>
      <c r="H77" s="23"/>
      <c r="I77" s="24"/>
      <c r="J77" s="24"/>
      <c r="K77" s="24"/>
      <c r="L77" s="24"/>
      <c r="M77" s="24"/>
      <c r="N77" s="23"/>
      <c r="O77" s="23"/>
      <c r="P77" s="23"/>
      <c r="Q77" s="24"/>
      <c r="R77" s="24"/>
      <c r="S77" s="24"/>
      <c r="T77" s="24"/>
    </row>
    <row r="78" spans="1:20" s="4" customFormat="1" ht="15" customHeight="1">
      <c r="A78" s="21"/>
      <c r="D78" s="100">
        <v>3</v>
      </c>
      <c r="E78" s="97">
        <f>COUNTIF(E5:E75,3)</f>
        <v>1</v>
      </c>
      <c r="F78" s="23">
        <f>COUNTA(F5:F75)</f>
        <v>51</v>
      </c>
      <c r="G78" s="23"/>
      <c r="H78" s="23"/>
      <c r="I78" s="24"/>
      <c r="J78" s="24"/>
      <c r="K78" s="24"/>
      <c r="L78" s="24"/>
      <c r="M78" s="24"/>
      <c r="N78" s="23">
        <f>COUNTA(N5:N75)</f>
        <v>68</v>
      </c>
      <c r="O78" s="23"/>
      <c r="P78" s="23"/>
      <c r="Q78" s="24"/>
      <c r="R78" s="24"/>
      <c r="S78" s="24"/>
      <c r="T78" s="24"/>
    </row>
    <row r="79" spans="1:20" s="4" customFormat="1" ht="15" customHeight="1">
      <c r="A79" s="21"/>
      <c r="D79" s="100">
        <v>4</v>
      </c>
      <c r="E79" s="97">
        <f>COUNTIF(E5:E75,4)</f>
        <v>31</v>
      </c>
      <c r="F79" s="23"/>
      <c r="G79" s="23"/>
      <c r="H79" s="23"/>
      <c r="I79" s="24"/>
      <c r="J79" s="24"/>
      <c r="K79" s="24"/>
      <c r="L79" s="24"/>
      <c r="M79" s="24"/>
      <c r="N79" s="23"/>
      <c r="O79" s="23"/>
      <c r="P79" s="23"/>
      <c r="Q79" s="24"/>
      <c r="R79" s="24"/>
      <c r="S79" s="24"/>
      <c r="T79" s="24"/>
    </row>
    <row r="80" spans="1:20" s="4" customFormat="1" ht="15" customHeight="1">
      <c r="A80" s="21"/>
      <c r="D80" s="100">
        <v>5</v>
      </c>
      <c r="E80" s="97">
        <f>COUNTIF(E5:E75,5)</f>
        <v>14</v>
      </c>
      <c r="F80" s="23"/>
      <c r="G80" s="23"/>
      <c r="H80" s="23"/>
      <c r="I80" s="24"/>
      <c r="J80" s="24"/>
      <c r="K80" s="24"/>
      <c r="L80" s="24"/>
      <c r="M80" s="24"/>
      <c r="N80" s="23"/>
      <c r="O80" s="23"/>
      <c r="P80" s="23"/>
      <c r="Q80" s="24"/>
      <c r="R80" s="24"/>
      <c r="S80" s="24"/>
      <c r="T80" s="24"/>
    </row>
    <row r="81" spans="1:20" s="4" customFormat="1" ht="15" customHeight="1">
      <c r="A81" s="21"/>
      <c r="D81" s="100">
        <v>6</v>
      </c>
      <c r="E81" s="97">
        <f>COUNTIF(E5:E75,6)</f>
        <v>7</v>
      </c>
      <c r="F81" s="23"/>
      <c r="G81" s="23"/>
      <c r="H81" s="23"/>
      <c r="I81" s="24"/>
      <c r="J81" s="24"/>
      <c r="K81" s="24"/>
      <c r="L81" s="24"/>
      <c r="M81" s="24"/>
      <c r="N81" s="23"/>
      <c r="O81" s="23"/>
      <c r="P81" s="23"/>
      <c r="Q81" s="24"/>
      <c r="R81" s="24"/>
      <c r="S81" s="24"/>
      <c r="T81" s="24"/>
    </row>
    <row r="82" spans="1:20" s="4" customFormat="1" ht="15" customHeight="1">
      <c r="A82" s="21"/>
      <c r="D82" s="22"/>
      <c r="E82" s="97"/>
      <c r="F82" s="23"/>
      <c r="G82" s="23"/>
      <c r="H82" s="23"/>
      <c r="I82" s="24"/>
      <c r="J82" s="24"/>
      <c r="K82" s="24"/>
      <c r="L82" s="24"/>
      <c r="M82" s="24"/>
      <c r="N82" s="23"/>
      <c r="O82" s="23"/>
      <c r="P82" s="23"/>
      <c r="Q82" s="24"/>
      <c r="R82" s="24"/>
      <c r="S82" s="24"/>
      <c r="T82" s="24"/>
    </row>
    <row r="83" spans="1:20" s="4" customFormat="1" ht="15" customHeight="1">
      <c r="A83" s="21"/>
      <c r="D83" s="22"/>
      <c r="E83" s="97"/>
      <c r="F83" s="23"/>
      <c r="G83" s="23"/>
      <c r="H83" s="23"/>
      <c r="I83" s="24"/>
      <c r="J83" s="24"/>
      <c r="K83" s="24"/>
      <c r="L83" s="24"/>
      <c r="M83" s="24"/>
      <c r="N83" s="23"/>
      <c r="O83" s="23"/>
      <c r="P83" s="23"/>
      <c r="Q83" s="24"/>
      <c r="R83" s="24"/>
      <c r="S83" s="24"/>
      <c r="T83" s="24"/>
    </row>
    <row r="84" spans="1:20" s="4" customFormat="1" ht="15" customHeight="1">
      <c r="A84" s="21"/>
      <c r="D84" s="22"/>
      <c r="E84" s="97"/>
      <c r="F84" s="23"/>
      <c r="G84" s="23"/>
      <c r="H84" s="23"/>
      <c r="I84" s="24"/>
      <c r="J84" s="24"/>
      <c r="K84" s="24"/>
      <c r="L84" s="24"/>
      <c r="M84" s="24"/>
      <c r="N84" s="23"/>
      <c r="O84" s="23"/>
      <c r="P84" s="23"/>
      <c r="Q84" s="24"/>
      <c r="R84" s="24"/>
      <c r="S84" s="24"/>
      <c r="T84" s="24"/>
    </row>
    <row r="85" spans="1:20" s="4" customFormat="1" ht="15" customHeight="1">
      <c r="A85" s="21"/>
      <c r="D85" s="22"/>
      <c r="E85" s="97"/>
      <c r="F85" s="23"/>
      <c r="G85" s="23"/>
      <c r="H85" s="23"/>
      <c r="I85" s="24"/>
      <c r="J85" s="24"/>
      <c r="K85" s="24"/>
      <c r="L85" s="24"/>
      <c r="M85" s="24"/>
      <c r="N85" s="23"/>
      <c r="O85" s="23"/>
      <c r="P85" s="23"/>
      <c r="Q85" s="24"/>
      <c r="R85" s="24"/>
      <c r="S85" s="24"/>
      <c r="T85" s="24"/>
    </row>
    <row r="86" spans="1:20" s="4" customFormat="1" ht="15" customHeight="1">
      <c r="A86" s="21"/>
      <c r="D86" s="22"/>
      <c r="E86" s="97"/>
      <c r="F86" s="23"/>
      <c r="G86" s="23"/>
      <c r="H86" s="23"/>
      <c r="I86" s="24"/>
      <c r="J86" s="24"/>
      <c r="K86" s="24"/>
      <c r="L86" s="24"/>
      <c r="M86" s="24"/>
      <c r="N86" s="23"/>
      <c r="O86" s="23"/>
      <c r="P86" s="23"/>
      <c r="Q86" s="24"/>
      <c r="R86" s="24"/>
      <c r="S86" s="24"/>
      <c r="T86" s="24"/>
    </row>
    <row r="87" spans="1:20" s="4" customFormat="1" ht="15" customHeight="1">
      <c r="A87" s="21"/>
      <c r="D87" s="22"/>
      <c r="E87" s="97"/>
      <c r="F87" s="23"/>
      <c r="G87" s="23"/>
      <c r="H87" s="23"/>
      <c r="I87" s="24"/>
      <c r="J87" s="24"/>
      <c r="K87" s="24"/>
      <c r="L87" s="24"/>
      <c r="M87" s="24"/>
      <c r="N87" s="23"/>
      <c r="O87" s="23"/>
      <c r="P87" s="23"/>
      <c r="Q87" s="24"/>
      <c r="R87" s="24"/>
      <c r="S87" s="24"/>
      <c r="T87" s="24"/>
    </row>
    <row r="88" spans="1:20" s="4" customFormat="1" ht="15" customHeight="1">
      <c r="A88" s="21"/>
      <c r="D88" s="22"/>
      <c r="E88" s="97"/>
      <c r="F88" s="23"/>
      <c r="G88" s="23"/>
      <c r="H88" s="23"/>
      <c r="I88" s="24"/>
      <c r="J88" s="24"/>
      <c r="K88" s="24"/>
      <c r="L88" s="24"/>
      <c r="M88" s="24"/>
      <c r="N88" s="23"/>
      <c r="O88" s="23"/>
      <c r="P88" s="23"/>
      <c r="Q88" s="24"/>
      <c r="R88" s="24"/>
      <c r="S88" s="24"/>
      <c r="T88" s="24"/>
    </row>
    <row r="89" spans="1:20" s="4" customFormat="1" ht="15" customHeight="1">
      <c r="A89" s="21"/>
      <c r="D89" s="22"/>
      <c r="E89" s="97"/>
      <c r="F89" s="23"/>
      <c r="G89" s="23"/>
      <c r="H89" s="23"/>
      <c r="I89" s="24"/>
      <c r="J89" s="24"/>
      <c r="K89" s="24"/>
      <c r="L89" s="24"/>
      <c r="M89" s="24"/>
      <c r="N89" s="23"/>
      <c r="O89" s="23"/>
      <c r="P89" s="23"/>
      <c r="Q89" s="24"/>
      <c r="R89" s="24"/>
      <c r="S89" s="24"/>
      <c r="T89" s="24"/>
    </row>
    <row r="90" spans="1:20" s="4" customFormat="1" ht="15" customHeight="1">
      <c r="A90" s="21"/>
      <c r="D90" s="22"/>
      <c r="E90" s="97"/>
      <c r="F90" s="23"/>
      <c r="G90" s="23"/>
      <c r="H90" s="23"/>
      <c r="I90" s="24"/>
      <c r="J90" s="24"/>
      <c r="K90" s="24"/>
      <c r="L90" s="24"/>
      <c r="M90" s="24"/>
      <c r="N90" s="23"/>
      <c r="O90" s="23"/>
      <c r="P90" s="23"/>
      <c r="Q90" s="24"/>
      <c r="R90" s="24"/>
      <c r="S90" s="24"/>
      <c r="T90" s="24"/>
    </row>
    <row r="91" spans="1:20" s="4" customFormat="1" ht="15" customHeight="1">
      <c r="A91" s="21"/>
      <c r="D91" s="22"/>
      <c r="E91" s="97"/>
      <c r="F91" s="23"/>
      <c r="G91" s="23"/>
      <c r="H91" s="23"/>
      <c r="I91" s="24"/>
      <c r="J91" s="24"/>
      <c r="K91" s="24"/>
      <c r="L91" s="24"/>
      <c r="M91" s="24"/>
      <c r="N91" s="23"/>
      <c r="O91" s="23"/>
      <c r="P91" s="23"/>
      <c r="Q91" s="24"/>
      <c r="R91" s="24"/>
      <c r="S91" s="24"/>
      <c r="T91" s="24"/>
    </row>
    <row r="92" spans="1:20" s="4" customFormat="1" ht="15" customHeight="1">
      <c r="A92" s="21"/>
      <c r="D92" s="22"/>
      <c r="E92" s="97"/>
      <c r="F92" s="23"/>
      <c r="G92" s="23"/>
      <c r="H92" s="23"/>
      <c r="I92" s="24"/>
      <c r="J92" s="24"/>
      <c r="K92" s="24"/>
      <c r="L92" s="24"/>
      <c r="M92" s="24"/>
      <c r="N92" s="23"/>
      <c r="O92" s="23"/>
      <c r="P92" s="23"/>
      <c r="Q92" s="24"/>
      <c r="R92" s="24"/>
      <c r="S92" s="24"/>
      <c r="T92" s="24"/>
    </row>
    <row r="93" spans="1:20" s="4" customFormat="1" ht="15" customHeight="1">
      <c r="A93" s="21"/>
      <c r="D93" s="22"/>
      <c r="E93" s="97"/>
      <c r="F93" s="23"/>
      <c r="G93" s="23"/>
      <c r="H93" s="23"/>
      <c r="I93" s="24"/>
      <c r="J93" s="24"/>
      <c r="K93" s="24"/>
      <c r="L93" s="24"/>
      <c r="M93" s="24"/>
      <c r="N93" s="23"/>
      <c r="O93" s="23"/>
      <c r="P93" s="23"/>
      <c r="Q93" s="24"/>
      <c r="R93" s="24"/>
      <c r="S93" s="24"/>
      <c r="T93" s="24"/>
    </row>
    <row r="94" spans="1:20" s="4" customFormat="1" ht="15" customHeight="1">
      <c r="A94" s="21"/>
      <c r="D94" s="22"/>
      <c r="E94" s="97"/>
      <c r="F94" s="23"/>
      <c r="G94" s="23"/>
      <c r="H94" s="23"/>
      <c r="I94" s="24"/>
      <c r="J94" s="24"/>
      <c r="K94" s="24"/>
      <c r="L94" s="24"/>
      <c r="M94" s="24"/>
      <c r="N94" s="23"/>
      <c r="O94" s="23"/>
      <c r="P94" s="23"/>
      <c r="Q94" s="24"/>
      <c r="R94" s="24"/>
      <c r="S94" s="24"/>
      <c r="T94" s="24"/>
    </row>
    <row r="95" spans="1:20" s="4" customFormat="1" ht="15" customHeight="1">
      <c r="A95" s="21"/>
      <c r="D95" s="22"/>
      <c r="E95" s="97"/>
      <c r="F95" s="23"/>
      <c r="G95" s="23"/>
      <c r="H95" s="23"/>
      <c r="I95" s="24"/>
      <c r="J95" s="24"/>
      <c r="K95" s="24"/>
      <c r="L95" s="24"/>
      <c r="M95" s="24"/>
      <c r="N95" s="23"/>
      <c r="O95" s="23"/>
      <c r="P95" s="23"/>
      <c r="Q95" s="24"/>
      <c r="R95" s="24"/>
      <c r="S95" s="24"/>
      <c r="T95" s="24"/>
    </row>
    <row r="96" spans="1:20" s="4" customFormat="1" ht="15" customHeight="1">
      <c r="A96" s="21"/>
      <c r="D96" s="22"/>
      <c r="E96" s="97"/>
      <c r="F96" s="23"/>
      <c r="G96" s="23"/>
      <c r="H96" s="23"/>
      <c r="I96" s="24"/>
      <c r="J96" s="24"/>
      <c r="K96" s="24"/>
      <c r="L96" s="24"/>
      <c r="M96" s="24"/>
      <c r="N96" s="23"/>
      <c r="O96" s="23"/>
      <c r="P96" s="23"/>
      <c r="Q96" s="24"/>
      <c r="R96" s="24"/>
      <c r="S96" s="24"/>
      <c r="T96" s="24"/>
    </row>
    <row r="97" spans="1:20" s="4" customFormat="1" ht="15" customHeight="1">
      <c r="A97" s="21"/>
      <c r="D97" s="22"/>
      <c r="E97" s="97"/>
      <c r="F97" s="23"/>
      <c r="G97" s="23"/>
      <c r="H97" s="23"/>
      <c r="I97" s="24"/>
      <c r="J97" s="24"/>
      <c r="K97" s="24"/>
      <c r="L97" s="24"/>
      <c r="M97" s="24"/>
      <c r="N97" s="23"/>
      <c r="O97" s="23"/>
      <c r="P97" s="23"/>
      <c r="Q97" s="24"/>
      <c r="R97" s="24"/>
      <c r="S97" s="24"/>
      <c r="T97" s="24"/>
    </row>
    <row r="98" spans="1:20" s="4" customFormat="1" ht="15" customHeight="1">
      <c r="A98" s="21"/>
      <c r="D98" s="22"/>
      <c r="E98" s="97"/>
      <c r="F98" s="23"/>
      <c r="G98" s="23"/>
      <c r="H98" s="23"/>
      <c r="I98" s="24"/>
      <c r="J98" s="24"/>
      <c r="K98" s="24"/>
      <c r="L98" s="24"/>
      <c r="M98" s="24"/>
      <c r="N98" s="23"/>
      <c r="O98" s="23"/>
      <c r="P98" s="23"/>
      <c r="Q98" s="24"/>
      <c r="R98" s="24"/>
      <c r="S98" s="24"/>
      <c r="T98" s="24"/>
    </row>
    <row r="99" spans="1:20" s="4" customFormat="1" ht="15" customHeight="1">
      <c r="A99" s="21"/>
      <c r="D99" s="22"/>
      <c r="E99" s="97"/>
      <c r="F99" s="23"/>
      <c r="G99" s="23"/>
      <c r="H99" s="23"/>
      <c r="I99" s="24"/>
      <c r="J99" s="24"/>
      <c r="K99" s="24"/>
      <c r="L99" s="24"/>
      <c r="M99" s="24"/>
      <c r="N99" s="23"/>
      <c r="O99" s="23"/>
      <c r="P99" s="23"/>
      <c r="Q99" s="24"/>
      <c r="R99" s="24"/>
      <c r="S99" s="24"/>
      <c r="T99" s="24"/>
    </row>
    <row r="100" spans="1:20" s="4" customFormat="1" ht="15" customHeight="1">
      <c r="A100" s="21"/>
      <c r="D100" s="22"/>
      <c r="E100" s="97"/>
      <c r="F100" s="23"/>
      <c r="G100" s="23"/>
      <c r="H100" s="23"/>
      <c r="I100" s="24"/>
      <c r="J100" s="24"/>
      <c r="K100" s="24"/>
      <c r="L100" s="24"/>
      <c r="M100" s="24"/>
      <c r="N100" s="23"/>
      <c r="O100" s="23"/>
      <c r="P100" s="23"/>
      <c r="Q100" s="24"/>
      <c r="R100" s="24"/>
      <c r="S100" s="24"/>
      <c r="T100" s="24"/>
    </row>
    <row r="101" spans="1:20" s="4" customFormat="1" ht="15" customHeight="1">
      <c r="A101" s="21"/>
      <c r="D101" s="22"/>
      <c r="E101" s="97"/>
      <c r="F101" s="23"/>
      <c r="G101" s="23"/>
      <c r="H101" s="23"/>
      <c r="I101" s="24"/>
      <c r="J101" s="24"/>
      <c r="K101" s="24"/>
      <c r="L101" s="24"/>
      <c r="M101" s="24"/>
      <c r="N101" s="23"/>
      <c r="O101" s="23"/>
      <c r="P101" s="23"/>
      <c r="Q101" s="24"/>
      <c r="R101" s="24"/>
      <c r="S101" s="24"/>
      <c r="T101" s="24"/>
    </row>
    <row r="102" spans="1:20" s="4" customFormat="1" ht="15" customHeight="1">
      <c r="A102" s="21"/>
      <c r="D102" s="22"/>
      <c r="E102" s="97"/>
      <c r="F102" s="23"/>
      <c r="G102" s="23"/>
      <c r="H102" s="23"/>
      <c r="I102" s="24"/>
      <c r="J102" s="24"/>
      <c r="K102" s="24"/>
      <c r="L102" s="24"/>
      <c r="M102" s="24"/>
      <c r="N102" s="23"/>
      <c r="O102" s="23"/>
      <c r="P102" s="23"/>
      <c r="Q102" s="24"/>
      <c r="R102" s="24"/>
      <c r="S102" s="24"/>
      <c r="T102" s="24"/>
    </row>
    <row r="103" spans="1:20" s="4" customFormat="1" ht="15" customHeight="1">
      <c r="A103" s="21"/>
      <c r="D103" s="22"/>
      <c r="E103" s="97"/>
      <c r="F103" s="23"/>
      <c r="G103" s="23"/>
      <c r="H103" s="23"/>
      <c r="I103" s="24"/>
      <c r="J103" s="24"/>
      <c r="K103" s="24"/>
      <c r="L103" s="24"/>
      <c r="M103" s="24"/>
      <c r="N103" s="23"/>
      <c r="O103" s="23"/>
      <c r="P103" s="23"/>
      <c r="Q103" s="24"/>
      <c r="R103" s="24"/>
      <c r="S103" s="24"/>
      <c r="T103" s="24"/>
    </row>
    <row r="104" spans="1:20" s="4" customFormat="1" ht="15" customHeight="1">
      <c r="A104" s="21"/>
      <c r="D104" s="22"/>
      <c r="E104" s="97"/>
      <c r="F104" s="23"/>
      <c r="G104" s="23"/>
      <c r="H104" s="23"/>
      <c r="I104" s="24"/>
      <c r="J104" s="24"/>
      <c r="K104" s="24"/>
      <c r="L104" s="24"/>
      <c r="M104" s="24"/>
      <c r="N104" s="23"/>
      <c r="O104" s="23"/>
      <c r="P104" s="23"/>
      <c r="Q104" s="24"/>
      <c r="R104" s="24"/>
      <c r="S104" s="24"/>
      <c r="T104" s="24"/>
    </row>
    <row r="105" spans="1:20" s="4" customFormat="1" ht="15" customHeight="1">
      <c r="A105" s="21"/>
      <c r="D105" s="22"/>
      <c r="E105" s="97"/>
      <c r="F105" s="23"/>
      <c r="G105" s="23"/>
      <c r="H105" s="23"/>
      <c r="I105" s="24"/>
      <c r="J105" s="24"/>
      <c r="K105" s="24"/>
      <c r="L105" s="24"/>
      <c r="M105" s="24"/>
      <c r="N105" s="23"/>
      <c r="O105" s="23"/>
      <c r="P105" s="23"/>
      <c r="Q105" s="24"/>
      <c r="R105" s="24"/>
      <c r="S105" s="24"/>
      <c r="T105" s="24"/>
    </row>
    <row r="106" spans="1:20" s="4" customFormat="1" ht="15" customHeight="1">
      <c r="A106" s="21"/>
      <c r="D106" s="22"/>
      <c r="E106" s="97"/>
      <c r="F106" s="23"/>
      <c r="G106" s="23"/>
      <c r="H106" s="23"/>
      <c r="I106" s="24"/>
      <c r="J106" s="24"/>
      <c r="K106" s="24"/>
      <c r="L106" s="24"/>
      <c r="M106" s="24"/>
      <c r="N106" s="23"/>
      <c r="O106" s="23"/>
      <c r="P106" s="23"/>
      <c r="Q106" s="24"/>
      <c r="R106" s="24"/>
      <c r="S106" s="24"/>
      <c r="T106" s="24"/>
    </row>
    <row r="107" spans="1:20" s="4" customFormat="1" ht="15" customHeight="1">
      <c r="A107" s="21"/>
      <c r="D107" s="22"/>
      <c r="E107" s="97"/>
      <c r="F107" s="23"/>
      <c r="G107" s="23"/>
      <c r="H107" s="23"/>
      <c r="I107" s="24"/>
      <c r="J107" s="24"/>
      <c r="K107" s="24"/>
      <c r="L107" s="24"/>
      <c r="M107" s="24"/>
      <c r="N107" s="23"/>
      <c r="O107" s="23"/>
      <c r="P107" s="23"/>
      <c r="Q107" s="24"/>
      <c r="R107" s="24"/>
      <c r="S107" s="24"/>
      <c r="T107" s="24"/>
    </row>
    <row r="108" spans="1:20" s="4" customFormat="1" ht="15" customHeight="1">
      <c r="A108" s="21"/>
      <c r="D108" s="22"/>
      <c r="E108" s="97"/>
      <c r="F108" s="23"/>
      <c r="G108" s="23"/>
      <c r="H108" s="23"/>
      <c r="I108" s="24"/>
      <c r="J108" s="24"/>
      <c r="K108" s="24"/>
      <c r="L108" s="24"/>
      <c r="M108" s="24"/>
      <c r="N108" s="23"/>
      <c r="O108" s="23"/>
      <c r="P108" s="23"/>
      <c r="Q108" s="24"/>
      <c r="R108" s="24"/>
      <c r="S108" s="24"/>
      <c r="T108" s="24"/>
    </row>
    <row r="109" spans="1:20" s="4" customFormat="1" ht="15" customHeight="1">
      <c r="A109" s="21"/>
      <c r="D109" s="22"/>
      <c r="E109" s="97"/>
      <c r="F109" s="23"/>
      <c r="G109" s="23"/>
      <c r="H109" s="23"/>
      <c r="I109" s="24"/>
      <c r="J109" s="24"/>
      <c r="K109" s="24"/>
      <c r="L109" s="24"/>
      <c r="M109" s="24"/>
      <c r="N109" s="23"/>
      <c r="O109" s="23"/>
      <c r="P109" s="23"/>
      <c r="Q109" s="24"/>
      <c r="R109" s="24"/>
      <c r="S109" s="24"/>
      <c r="T109" s="24"/>
    </row>
    <row r="110" spans="1:20" s="4" customFormat="1" ht="15" customHeight="1">
      <c r="A110" s="21"/>
      <c r="D110" s="22"/>
      <c r="E110" s="97"/>
      <c r="F110" s="23"/>
      <c r="G110" s="23"/>
      <c r="H110" s="23"/>
      <c r="I110" s="24"/>
      <c r="J110" s="24"/>
      <c r="K110" s="24"/>
      <c r="L110" s="24"/>
      <c r="M110" s="24"/>
      <c r="N110" s="23"/>
      <c r="O110" s="23"/>
      <c r="P110" s="23"/>
      <c r="Q110" s="24"/>
      <c r="R110" s="24"/>
      <c r="S110" s="24"/>
      <c r="T110" s="24"/>
    </row>
    <row r="111" spans="1:20" s="4" customFormat="1" ht="15" customHeight="1">
      <c r="A111" s="21"/>
      <c r="D111" s="22"/>
      <c r="E111" s="97"/>
      <c r="F111" s="23"/>
      <c r="G111" s="23"/>
      <c r="H111" s="23"/>
      <c r="I111" s="24"/>
      <c r="J111" s="24"/>
      <c r="K111" s="24"/>
      <c r="L111" s="24"/>
      <c r="M111" s="24"/>
      <c r="N111" s="23"/>
      <c r="O111" s="23"/>
      <c r="P111" s="23"/>
      <c r="Q111" s="24"/>
      <c r="R111" s="24"/>
      <c r="S111" s="24"/>
      <c r="T111" s="24"/>
    </row>
    <row r="112" spans="1:20" s="4" customFormat="1" ht="15" customHeight="1">
      <c r="A112" s="21"/>
      <c r="D112" s="22"/>
      <c r="E112" s="97"/>
      <c r="F112" s="23"/>
      <c r="G112" s="23"/>
      <c r="H112" s="23"/>
      <c r="I112" s="24"/>
      <c r="J112" s="24"/>
      <c r="K112" s="24"/>
      <c r="L112" s="24"/>
      <c r="M112" s="24"/>
      <c r="N112" s="23"/>
      <c r="O112" s="23"/>
      <c r="P112" s="23"/>
      <c r="Q112" s="24"/>
      <c r="R112" s="24"/>
      <c r="S112" s="24"/>
      <c r="T112" s="24"/>
    </row>
    <row r="113" spans="1:20" s="4" customFormat="1" ht="15" customHeight="1">
      <c r="A113" s="21"/>
      <c r="D113" s="22"/>
      <c r="E113" s="97"/>
      <c r="F113" s="23"/>
      <c r="G113" s="23"/>
      <c r="H113" s="23"/>
      <c r="I113" s="24"/>
      <c r="J113" s="24"/>
      <c r="K113" s="24"/>
      <c r="L113" s="24"/>
      <c r="M113" s="24"/>
      <c r="N113" s="23"/>
      <c r="O113" s="23"/>
      <c r="P113" s="23"/>
      <c r="Q113" s="24"/>
      <c r="R113" s="24"/>
      <c r="S113" s="24"/>
      <c r="T113" s="24"/>
    </row>
    <row r="114" spans="1:20" s="4" customFormat="1" ht="15" customHeight="1">
      <c r="A114" s="21"/>
      <c r="D114" s="22"/>
      <c r="E114" s="97"/>
      <c r="F114" s="23"/>
      <c r="G114" s="23"/>
      <c r="H114" s="23"/>
      <c r="I114" s="24"/>
      <c r="J114" s="24"/>
      <c r="K114" s="24"/>
      <c r="L114" s="24"/>
      <c r="M114" s="24"/>
      <c r="N114" s="23"/>
      <c r="O114" s="23"/>
      <c r="P114" s="23"/>
      <c r="Q114" s="24"/>
      <c r="R114" s="24"/>
      <c r="S114" s="24"/>
      <c r="T114" s="24"/>
    </row>
    <row r="115" spans="1:20" s="4" customFormat="1" ht="15" customHeight="1">
      <c r="A115" s="21"/>
      <c r="D115" s="22"/>
      <c r="E115" s="97"/>
      <c r="F115" s="23"/>
      <c r="G115" s="23"/>
      <c r="H115" s="23"/>
      <c r="I115" s="24"/>
      <c r="J115" s="24"/>
      <c r="K115" s="24"/>
      <c r="L115" s="24"/>
      <c r="M115" s="24"/>
      <c r="N115" s="23"/>
      <c r="O115" s="23"/>
      <c r="P115" s="23"/>
      <c r="Q115" s="24"/>
      <c r="R115" s="24"/>
      <c r="S115" s="24"/>
      <c r="T115" s="24"/>
    </row>
    <row r="116" spans="1:20" s="4" customFormat="1" ht="15" customHeight="1">
      <c r="A116" s="21"/>
      <c r="D116" s="22"/>
      <c r="E116" s="97"/>
      <c r="F116" s="23"/>
      <c r="G116" s="23"/>
      <c r="H116" s="23"/>
      <c r="I116" s="24"/>
      <c r="J116" s="24"/>
      <c r="K116" s="24"/>
      <c r="L116" s="24"/>
      <c r="M116" s="24"/>
      <c r="N116" s="23"/>
      <c r="O116" s="23"/>
      <c r="P116" s="23"/>
      <c r="Q116" s="24"/>
      <c r="R116" s="24"/>
      <c r="S116" s="24"/>
      <c r="T116" s="24"/>
    </row>
    <row r="117" spans="1:20" s="4" customFormat="1" ht="15" customHeight="1">
      <c r="A117" s="21"/>
      <c r="D117" s="22"/>
      <c r="E117" s="97"/>
      <c r="F117" s="23"/>
      <c r="G117" s="23"/>
      <c r="H117" s="23"/>
      <c r="I117" s="24"/>
      <c r="J117" s="24"/>
      <c r="K117" s="24"/>
      <c r="L117" s="24"/>
      <c r="M117" s="24"/>
      <c r="N117" s="23"/>
      <c r="O117" s="23"/>
      <c r="P117" s="23"/>
      <c r="Q117" s="24"/>
      <c r="R117" s="24"/>
      <c r="S117" s="24"/>
      <c r="T117" s="24"/>
    </row>
    <row r="118" spans="1:20" s="4" customFormat="1" ht="15" customHeight="1">
      <c r="A118" s="21"/>
      <c r="D118" s="22"/>
      <c r="E118" s="97"/>
      <c r="F118" s="23"/>
      <c r="G118" s="23"/>
      <c r="H118" s="23"/>
      <c r="I118" s="24"/>
      <c r="J118" s="24"/>
      <c r="K118" s="24"/>
      <c r="L118" s="24"/>
      <c r="M118" s="24"/>
      <c r="N118" s="23"/>
      <c r="O118" s="23"/>
      <c r="P118" s="23"/>
      <c r="Q118" s="24"/>
      <c r="R118" s="24"/>
      <c r="S118" s="24"/>
      <c r="T118" s="24"/>
    </row>
    <row r="119" spans="1:20" s="4" customFormat="1" ht="15" customHeight="1">
      <c r="A119" s="21"/>
      <c r="D119" s="22"/>
      <c r="E119" s="97"/>
      <c r="F119" s="23"/>
      <c r="G119" s="23"/>
      <c r="H119" s="23"/>
      <c r="I119" s="24"/>
      <c r="J119" s="24"/>
      <c r="K119" s="24"/>
      <c r="L119" s="24"/>
      <c r="M119" s="24"/>
      <c r="N119" s="23"/>
      <c r="O119" s="23"/>
      <c r="P119" s="23"/>
      <c r="Q119" s="24"/>
      <c r="R119" s="24"/>
      <c r="S119" s="24"/>
      <c r="T119" s="24"/>
    </row>
    <row r="120" spans="1:20" s="4" customFormat="1" ht="15" customHeight="1">
      <c r="A120" s="21"/>
      <c r="D120" s="22"/>
      <c r="E120" s="97"/>
      <c r="F120" s="23"/>
      <c r="G120" s="23"/>
      <c r="H120" s="23"/>
      <c r="I120" s="24"/>
      <c r="J120" s="24"/>
      <c r="K120" s="24"/>
      <c r="L120" s="24"/>
      <c r="M120" s="24"/>
      <c r="N120" s="23"/>
      <c r="O120" s="23"/>
      <c r="P120" s="23"/>
      <c r="Q120" s="24"/>
      <c r="R120" s="24"/>
      <c r="S120" s="24"/>
      <c r="T120" s="24"/>
    </row>
    <row r="121" spans="1:20" s="4" customFormat="1" ht="15" customHeight="1">
      <c r="A121" s="21"/>
      <c r="D121" s="22"/>
      <c r="E121" s="97"/>
      <c r="F121" s="23"/>
      <c r="G121" s="23"/>
      <c r="H121" s="23"/>
      <c r="I121" s="24"/>
      <c r="J121" s="24"/>
      <c r="K121" s="24"/>
      <c r="L121" s="24"/>
      <c r="M121" s="24"/>
      <c r="N121" s="23"/>
      <c r="O121" s="23"/>
      <c r="P121" s="23"/>
      <c r="Q121" s="24"/>
      <c r="R121" s="24"/>
      <c r="S121" s="24"/>
      <c r="T121" s="24"/>
    </row>
    <row r="122" spans="1:20" s="4" customFormat="1" ht="15" customHeight="1">
      <c r="A122" s="21"/>
      <c r="D122" s="22"/>
      <c r="E122" s="97"/>
      <c r="F122" s="23"/>
      <c r="G122" s="23"/>
      <c r="H122" s="23"/>
      <c r="I122" s="24"/>
      <c r="J122" s="24"/>
      <c r="K122" s="24"/>
      <c r="L122" s="24"/>
      <c r="M122" s="24"/>
      <c r="N122" s="23"/>
      <c r="O122" s="23"/>
      <c r="P122" s="23"/>
      <c r="Q122" s="24"/>
      <c r="R122" s="24"/>
      <c r="S122" s="24"/>
      <c r="T122" s="24"/>
    </row>
    <row r="123" spans="1:20" s="4" customFormat="1" ht="15" customHeight="1">
      <c r="A123" s="21"/>
      <c r="D123" s="22"/>
      <c r="E123" s="97"/>
      <c r="F123" s="23"/>
      <c r="G123" s="23"/>
      <c r="H123" s="23"/>
      <c r="I123" s="24"/>
      <c r="J123" s="24"/>
      <c r="K123" s="24"/>
      <c r="L123" s="24"/>
      <c r="M123" s="24"/>
      <c r="N123" s="23"/>
      <c r="O123" s="23"/>
      <c r="P123" s="23"/>
      <c r="Q123" s="24"/>
      <c r="R123" s="24"/>
      <c r="S123" s="24"/>
      <c r="T123" s="24"/>
    </row>
    <row r="124" spans="1:20" s="4" customFormat="1" ht="15" customHeight="1">
      <c r="A124" s="21"/>
      <c r="D124" s="22"/>
      <c r="E124" s="97"/>
      <c r="F124" s="23"/>
      <c r="G124" s="23"/>
      <c r="H124" s="23"/>
      <c r="I124" s="24"/>
      <c r="J124" s="24"/>
      <c r="K124" s="24"/>
      <c r="L124" s="24"/>
      <c r="M124" s="24"/>
      <c r="N124" s="23"/>
      <c r="O124" s="23"/>
      <c r="P124" s="23"/>
      <c r="Q124" s="24"/>
      <c r="R124" s="24"/>
      <c r="S124" s="24"/>
      <c r="T124" s="24"/>
    </row>
    <row r="125" spans="1:20" s="4" customFormat="1" ht="15" customHeight="1">
      <c r="A125" s="21"/>
      <c r="D125" s="22"/>
      <c r="E125" s="97"/>
      <c r="F125" s="23"/>
      <c r="G125" s="23"/>
      <c r="H125" s="23"/>
      <c r="I125" s="24"/>
      <c r="J125" s="24"/>
      <c r="K125" s="24"/>
      <c r="L125" s="24"/>
      <c r="M125" s="24"/>
      <c r="N125" s="23"/>
      <c r="O125" s="23"/>
      <c r="P125" s="23"/>
      <c r="Q125" s="24"/>
      <c r="R125" s="24"/>
      <c r="S125" s="24"/>
      <c r="T125" s="24"/>
    </row>
    <row r="126" spans="1:20" s="4" customFormat="1" ht="15" customHeight="1">
      <c r="A126" s="21"/>
      <c r="D126" s="22"/>
      <c r="E126" s="97"/>
      <c r="F126" s="23"/>
      <c r="G126" s="23"/>
      <c r="H126" s="23"/>
      <c r="I126" s="24"/>
      <c r="J126" s="24"/>
      <c r="K126" s="24"/>
      <c r="L126" s="24"/>
      <c r="M126" s="24"/>
      <c r="N126" s="23"/>
      <c r="O126" s="23"/>
      <c r="P126" s="23"/>
      <c r="Q126" s="24"/>
      <c r="R126" s="24"/>
      <c r="S126" s="24"/>
      <c r="T126" s="24"/>
    </row>
    <row r="127" spans="1:20" s="4" customFormat="1" ht="15" customHeight="1">
      <c r="A127" s="21"/>
      <c r="D127" s="22"/>
      <c r="E127" s="97"/>
      <c r="F127" s="23"/>
      <c r="G127" s="23"/>
      <c r="H127" s="23"/>
      <c r="I127" s="24"/>
      <c r="J127" s="24"/>
      <c r="K127" s="24"/>
      <c r="L127" s="24"/>
      <c r="M127" s="24"/>
      <c r="N127" s="23"/>
      <c r="O127" s="23"/>
      <c r="P127" s="23"/>
      <c r="Q127" s="24"/>
      <c r="R127" s="24"/>
      <c r="S127" s="24"/>
      <c r="T127" s="24"/>
    </row>
    <row r="128" spans="1:20" s="4" customFormat="1" ht="15" customHeight="1">
      <c r="A128" s="21"/>
      <c r="D128" s="22"/>
      <c r="E128" s="97"/>
      <c r="F128" s="23"/>
      <c r="G128" s="23"/>
      <c r="H128" s="23"/>
      <c r="I128" s="24"/>
      <c r="J128" s="24"/>
      <c r="K128" s="24"/>
      <c r="L128" s="24"/>
      <c r="M128" s="24"/>
      <c r="N128" s="23"/>
      <c r="O128" s="23"/>
      <c r="P128" s="23"/>
      <c r="Q128" s="24"/>
      <c r="R128" s="24"/>
      <c r="S128" s="24"/>
      <c r="T128" s="24"/>
    </row>
    <row r="129" spans="1:20" s="4" customFormat="1" ht="15" customHeight="1">
      <c r="A129" s="21"/>
      <c r="D129" s="22"/>
      <c r="E129" s="97"/>
      <c r="F129" s="23"/>
      <c r="G129" s="23"/>
      <c r="H129" s="23"/>
      <c r="I129" s="24"/>
      <c r="J129" s="24"/>
      <c r="K129" s="24"/>
      <c r="L129" s="24"/>
      <c r="M129" s="24"/>
      <c r="N129" s="23"/>
      <c r="O129" s="23"/>
      <c r="P129" s="23"/>
      <c r="Q129" s="24"/>
      <c r="R129" s="24"/>
      <c r="S129" s="24"/>
      <c r="T129" s="24"/>
    </row>
    <row r="130" spans="1:20" s="4" customFormat="1" ht="15" customHeight="1">
      <c r="A130" s="21"/>
      <c r="D130" s="22"/>
      <c r="E130" s="97"/>
      <c r="F130" s="23"/>
      <c r="G130" s="23"/>
      <c r="H130" s="23"/>
      <c r="I130" s="24"/>
      <c r="J130" s="24"/>
      <c r="K130" s="24"/>
      <c r="L130" s="24"/>
      <c r="M130" s="24"/>
      <c r="N130" s="23"/>
      <c r="O130" s="23"/>
      <c r="P130" s="23"/>
      <c r="Q130" s="24"/>
      <c r="R130" s="24"/>
      <c r="S130" s="24"/>
      <c r="T130" s="24"/>
    </row>
    <row r="131" spans="1:20" s="4" customFormat="1" ht="15" customHeight="1">
      <c r="A131" s="21"/>
      <c r="D131" s="22"/>
      <c r="E131" s="97"/>
      <c r="F131" s="23"/>
      <c r="G131" s="23"/>
      <c r="H131" s="23"/>
      <c r="I131" s="24"/>
      <c r="J131" s="24"/>
      <c r="K131" s="24"/>
      <c r="L131" s="24"/>
      <c r="M131" s="24"/>
      <c r="N131" s="23"/>
      <c r="O131" s="23"/>
      <c r="P131" s="23"/>
      <c r="Q131" s="24"/>
      <c r="R131" s="24"/>
      <c r="S131" s="24"/>
      <c r="T131" s="24"/>
    </row>
    <row r="132" spans="1:20" s="4" customFormat="1" ht="15" customHeight="1">
      <c r="A132" s="21"/>
      <c r="D132" s="22"/>
      <c r="E132" s="97"/>
      <c r="F132" s="23"/>
      <c r="G132" s="23"/>
      <c r="H132" s="23"/>
      <c r="I132" s="24"/>
      <c r="J132" s="24"/>
      <c r="K132" s="24"/>
      <c r="L132" s="24"/>
      <c r="M132" s="24"/>
      <c r="N132" s="23"/>
      <c r="O132" s="23"/>
      <c r="P132" s="23"/>
      <c r="Q132" s="24"/>
      <c r="R132" s="24"/>
      <c r="S132" s="24"/>
      <c r="T132" s="24"/>
    </row>
    <row r="133" spans="1:20" s="4" customFormat="1" ht="15" customHeight="1">
      <c r="A133" s="21"/>
      <c r="D133" s="22"/>
      <c r="E133" s="97"/>
      <c r="F133" s="23"/>
      <c r="G133" s="23"/>
      <c r="H133" s="23"/>
      <c r="I133" s="24"/>
      <c r="J133" s="24"/>
      <c r="K133" s="24"/>
      <c r="L133" s="24"/>
      <c r="M133" s="24"/>
      <c r="N133" s="23"/>
      <c r="O133" s="23"/>
      <c r="P133" s="23"/>
      <c r="Q133" s="24"/>
      <c r="R133" s="24"/>
      <c r="S133" s="24"/>
      <c r="T133" s="24"/>
    </row>
    <row r="134" spans="1:20" s="4" customFormat="1" ht="15" customHeight="1">
      <c r="A134" s="21"/>
      <c r="D134" s="22"/>
      <c r="E134" s="97"/>
      <c r="F134" s="23"/>
      <c r="G134" s="23"/>
      <c r="H134" s="23"/>
      <c r="I134" s="24"/>
      <c r="J134" s="24"/>
      <c r="K134" s="24"/>
      <c r="L134" s="24"/>
      <c r="M134" s="24"/>
      <c r="N134" s="23"/>
      <c r="O134" s="23"/>
      <c r="P134" s="23"/>
      <c r="Q134" s="24"/>
      <c r="R134" s="24"/>
      <c r="S134" s="24"/>
      <c r="T134" s="24"/>
    </row>
    <row r="135" spans="1:20" s="4" customFormat="1" ht="15" customHeight="1">
      <c r="A135" s="21"/>
      <c r="D135" s="22"/>
      <c r="E135" s="97"/>
      <c r="F135" s="23"/>
      <c r="G135" s="23"/>
      <c r="H135" s="23"/>
      <c r="I135" s="24"/>
      <c r="J135" s="24"/>
      <c r="K135" s="24"/>
      <c r="L135" s="24"/>
      <c r="M135" s="24"/>
      <c r="N135" s="23"/>
      <c r="O135" s="23"/>
      <c r="P135" s="23"/>
      <c r="Q135" s="24"/>
      <c r="R135" s="24"/>
      <c r="S135" s="24"/>
      <c r="T135" s="24"/>
    </row>
    <row r="136" spans="1:20" s="4" customFormat="1" ht="15" customHeight="1">
      <c r="A136" s="21"/>
      <c r="D136" s="22"/>
      <c r="E136" s="97"/>
      <c r="F136" s="23"/>
      <c r="G136" s="23"/>
      <c r="H136" s="23"/>
      <c r="I136" s="24"/>
      <c r="J136" s="24"/>
      <c r="K136" s="24"/>
      <c r="L136" s="24"/>
      <c r="M136" s="24"/>
      <c r="N136" s="23"/>
      <c r="O136" s="23"/>
      <c r="P136" s="23"/>
      <c r="Q136" s="24"/>
      <c r="R136" s="24"/>
      <c r="S136" s="24"/>
      <c r="T136" s="24"/>
    </row>
    <row r="137" spans="1:20" s="4" customFormat="1" ht="15" customHeight="1">
      <c r="A137" s="21"/>
      <c r="D137" s="22"/>
      <c r="E137" s="97"/>
      <c r="F137" s="23"/>
      <c r="G137" s="23"/>
      <c r="H137" s="23"/>
      <c r="I137" s="24"/>
      <c r="J137" s="24"/>
      <c r="K137" s="24"/>
      <c r="L137" s="24"/>
      <c r="M137" s="24"/>
      <c r="N137" s="23"/>
      <c r="O137" s="23"/>
      <c r="P137" s="23"/>
      <c r="Q137" s="24"/>
      <c r="R137" s="24"/>
      <c r="S137" s="24"/>
      <c r="T137" s="24"/>
    </row>
    <row r="138" spans="1:20" s="4" customFormat="1" ht="15" customHeight="1">
      <c r="A138" s="21"/>
      <c r="D138" s="22"/>
      <c r="E138" s="97"/>
      <c r="F138" s="23"/>
      <c r="G138" s="23"/>
      <c r="H138" s="23"/>
      <c r="I138" s="24"/>
      <c r="J138" s="24"/>
      <c r="K138" s="24"/>
      <c r="L138" s="24"/>
      <c r="M138" s="24"/>
      <c r="N138" s="23"/>
      <c r="O138" s="23"/>
      <c r="P138" s="23"/>
      <c r="Q138" s="24"/>
      <c r="R138" s="24"/>
      <c r="S138" s="24"/>
      <c r="T138" s="24"/>
    </row>
    <row r="139" spans="1:20" s="4" customFormat="1" ht="15" customHeight="1">
      <c r="A139" s="21"/>
      <c r="D139" s="22"/>
      <c r="E139" s="97"/>
      <c r="F139" s="23"/>
      <c r="G139" s="23"/>
      <c r="H139" s="23"/>
      <c r="I139" s="24"/>
      <c r="J139" s="24"/>
      <c r="K139" s="24"/>
      <c r="L139" s="24"/>
      <c r="M139" s="24"/>
      <c r="N139" s="23"/>
      <c r="O139" s="23"/>
      <c r="P139" s="23"/>
      <c r="Q139" s="24"/>
      <c r="R139" s="24"/>
      <c r="S139" s="24"/>
      <c r="T139" s="24"/>
    </row>
    <row r="140" spans="1:20" s="4" customFormat="1" ht="15" customHeight="1">
      <c r="A140" s="21"/>
      <c r="D140" s="22"/>
      <c r="E140" s="97"/>
      <c r="F140" s="23"/>
      <c r="G140" s="23"/>
      <c r="H140" s="23"/>
      <c r="I140" s="24"/>
      <c r="J140" s="24"/>
      <c r="K140" s="24"/>
      <c r="L140" s="24"/>
      <c r="M140" s="24"/>
      <c r="N140" s="23"/>
      <c r="O140" s="23"/>
      <c r="P140" s="23"/>
      <c r="Q140" s="24"/>
      <c r="R140" s="24"/>
      <c r="S140" s="24"/>
      <c r="T140" s="24"/>
    </row>
    <row r="141" spans="1:20" s="4" customFormat="1" ht="15" customHeight="1">
      <c r="A141" s="21"/>
      <c r="D141" s="22"/>
      <c r="E141" s="97"/>
      <c r="F141" s="23"/>
      <c r="G141" s="23"/>
      <c r="H141" s="23"/>
      <c r="I141" s="24"/>
      <c r="J141" s="24"/>
      <c r="K141" s="24"/>
      <c r="L141" s="24"/>
      <c r="M141" s="24"/>
      <c r="N141" s="23"/>
      <c r="O141" s="23"/>
      <c r="P141" s="23"/>
      <c r="Q141" s="24"/>
      <c r="R141" s="24"/>
      <c r="S141" s="24"/>
      <c r="T141" s="24"/>
    </row>
    <row r="142" spans="1:20" s="4" customFormat="1" ht="15" customHeight="1">
      <c r="A142" s="21"/>
      <c r="D142" s="22"/>
      <c r="E142" s="97"/>
      <c r="F142" s="23"/>
      <c r="G142" s="23"/>
      <c r="H142" s="23"/>
      <c r="I142" s="24"/>
      <c r="J142" s="24"/>
      <c r="K142" s="24"/>
      <c r="L142" s="24"/>
      <c r="M142" s="24"/>
      <c r="N142" s="23"/>
      <c r="O142" s="23"/>
      <c r="P142" s="23"/>
      <c r="Q142" s="24"/>
      <c r="R142" s="24"/>
      <c r="S142" s="24"/>
      <c r="T142" s="24"/>
    </row>
    <row r="143" spans="1:20" s="4" customFormat="1" ht="15" customHeight="1">
      <c r="A143" s="21"/>
      <c r="D143" s="22"/>
      <c r="E143" s="97"/>
      <c r="F143" s="23"/>
      <c r="G143" s="23"/>
      <c r="H143" s="23"/>
      <c r="I143" s="24"/>
      <c r="J143" s="24"/>
      <c r="K143" s="24"/>
      <c r="L143" s="24"/>
      <c r="M143" s="24"/>
      <c r="N143" s="23"/>
      <c r="O143" s="23"/>
      <c r="P143" s="23"/>
      <c r="Q143" s="24"/>
      <c r="R143" s="24"/>
      <c r="S143" s="24"/>
      <c r="T143" s="24"/>
    </row>
    <row r="144" spans="1:20" s="4" customFormat="1" ht="15" customHeight="1">
      <c r="A144" s="21"/>
      <c r="D144" s="22"/>
      <c r="E144" s="97"/>
      <c r="F144" s="23"/>
      <c r="G144" s="23"/>
      <c r="H144" s="23"/>
      <c r="I144" s="24"/>
      <c r="J144" s="24"/>
      <c r="K144" s="24"/>
      <c r="L144" s="24"/>
      <c r="M144" s="24"/>
      <c r="N144" s="23"/>
      <c r="O144" s="23"/>
      <c r="P144" s="23"/>
      <c r="Q144" s="24"/>
      <c r="R144" s="24"/>
      <c r="S144" s="24"/>
      <c r="T144" s="24"/>
    </row>
    <row r="145" spans="1:20" s="4" customFormat="1" ht="15" customHeight="1">
      <c r="A145" s="21"/>
      <c r="D145" s="22"/>
      <c r="E145" s="97"/>
      <c r="F145" s="23"/>
      <c r="G145" s="23"/>
      <c r="H145" s="23"/>
      <c r="I145" s="24"/>
      <c r="J145" s="24"/>
      <c r="K145" s="24"/>
      <c r="L145" s="24"/>
      <c r="M145" s="24"/>
      <c r="N145" s="23"/>
      <c r="O145" s="23"/>
      <c r="P145" s="23"/>
      <c r="Q145" s="24"/>
      <c r="R145" s="24"/>
      <c r="S145" s="24"/>
      <c r="T145" s="24"/>
    </row>
    <row r="146" spans="1:20" s="4" customFormat="1" ht="15" customHeight="1">
      <c r="A146" s="21"/>
      <c r="D146" s="22"/>
      <c r="E146" s="97"/>
      <c r="F146" s="23"/>
      <c r="G146" s="23"/>
      <c r="H146" s="23"/>
      <c r="I146" s="24"/>
      <c r="J146" s="24"/>
      <c r="K146" s="24"/>
      <c r="L146" s="24"/>
      <c r="M146" s="24"/>
      <c r="N146" s="23"/>
      <c r="O146" s="23"/>
      <c r="P146" s="23"/>
      <c r="Q146" s="24"/>
      <c r="R146" s="24"/>
      <c r="S146" s="24"/>
      <c r="T146" s="24"/>
    </row>
    <row r="147" spans="1:20" s="4" customFormat="1" ht="15" customHeight="1">
      <c r="A147" s="21"/>
      <c r="D147" s="22"/>
      <c r="E147" s="97"/>
      <c r="F147" s="23"/>
      <c r="G147" s="23"/>
      <c r="H147" s="23"/>
      <c r="I147" s="24"/>
      <c r="J147" s="24"/>
      <c r="K147" s="24"/>
      <c r="L147" s="24"/>
      <c r="M147" s="24"/>
      <c r="N147" s="23"/>
      <c r="O147" s="23"/>
      <c r="P147" s="23"/>
      <c r="Q147" s="24"/>
      <c r="R147" s="24"/>
      <c r="S147" s="24"/>
      <c r="T147" s="24"/>
    </row>
    <row r="148" spans="1:20" s="4" customFormat="1" ht="15" customHeight="1">
      <c r="A148" s="21"/>
      <c r="D148" s="22"/>
      <c r="E148" s="97"/>
      <c r="F148" s="23"/>
      <c r="G148" s="23"/>
      <c r="H148" s="23"/>
      <c r="I148" s="24"/>
      <c r="J148" s="24"/>
      <c r="K148" s="24"/>
      <c r="L148" s="24"/>
      <c r="M148" s="24"/>
      <c r="N148" s="23"/>
      <c r="O148" s="23"/>
      <c r="P148" s="23"/>
      <c r="Q148" s="24"/>
      <c r="R148" s="24"/>
      <c r="S148" s="24"/>
      <c r="T148" s="24"/>
    </row>
    <row r="149" spans="1:20" s="4" customFormat="1" ht="15" customHeight="1">
      <c r="A149" s="21"/>
      <c r="D149" s="22"/>
      <c r="E149" s="97"/>
      <c r="F149" s="23"/>
      <c r="G149" s="23"/>
      <c r="H149" s="23"/>
      <c r="I149" s="24"/>
      <c r="J149" s="24"/>
      <c r="K149" s="24"/>
      <c r="L149" s="24"/>
      <c r="M149" s="24"/>
      <c r="N149" s="23"/>
      <c r="O149" s="23"/>
      <c r="P149" s="23"/>
      <c r="Q149" s="24"/>
      <c r="R149" s="24"/>
      <c r="S149" s="24"/>
      <c r="T149" s="24"/>
    </row>
    <row r="150" spans="1:20" s="4" customFormat="1" ht="15" customHeight="1">
      <c r="A150" s="21"/>
      <c r="D150" s="22"/>
      <c r="E150" s="97"/>
      <c r="F150" s="23"/>
      <c r="G150" s="23"/>
      <c r="H150" s="23"/>
      <c r="I150" s="24"/>
      <c r="J150" s="24"/>
      <c r="K150" s="24"/>
      <c r="L150" s="24"/>
      <c r="M150" s="24"/>
      <c r="N150" s="23"/>
      <c r="O150" s="23"/>
      <c r="P150" s="23"/>
      <c r="Q150" s="24"/>
      <c r="R150" s="24"/>
      <c r="S150" s="24"/>
      <c r="T150" s="24"/>
    </row>
    <row r="151" spans="1:20" s="4" customFormat="1" ht="15" customHeight="1">
      <c r="A151" s="21"/>
      <c r="D151" s="22"/>
      <c r="E151" s="97"/>
      <c r="F151" s="23"/>
      <c r="G151" s="23"/>
      <c r="H151" s="23"/>
      <c r="I151" s="24"/>
      <c r="J151" s="24"/>
      <c r="K151" s="24"/>
      <c r="L151" s="24"/>
      <c r="M151" s="24"/>
      <c r="N151" s="23"/>
      <c r="O151" s="23"/>
      <c r="P151" s="23"/>
      <c r="Q151" s="24"/>
      <c r="R151" s="24"/>
      <c r="S151" s="24"/>
      <c r="T151" s="24"/>
    </row>
    <row r="152" spans="1:20" s="4" customFormat="1" ht="15" customHeight="1">
      <c r="A152" s="21"/>
      <c r="D152" s="22"/>
      <c r="E152" s="97"/>
      <c r="F152" s="23"/>
      <c r="G152" s="23"/>
      <c r="H152" s="23"/>
      <c r="I152" s="24"/>
      <c r="J152" s="24"/>
      <c r="K152" s="24"/>
      <c r="L152" s="24"/>
      <c r="M152" s="24"/>
      <c r="N152" s="23"/>
      <c r="O152" s="23"/>
      <c r="P152" s="23"/>
      <c r="Q152" s="24"/>
      <c r="R152" s="24"/>
      <c r="S152" s="24"/>
      <c r="T152" s="24"/>
    </row>
    <row r="153" spans="1:20" s="4" customFormat="1" ht="15" customHeight="1">
      <c r="A153" s="21"/>
      <c r="D153" s="22"/>
      <c r="E153" s="97"/>
      <c r="F153" s="23"/>
      <c r="G153" s="23"/>
      <c r="H153" s="23"/>
      <c r="I153" s="24"/>
      <c r="J153" s="24"/>
      <c r="K153" s="24"/>
      <c r="L153" s="24"/>
      <c r="M153" s="24"/>
      <c r="N153" s="23"/>
      <c r="O153" s="23"/>
      <c r="P153" s="23"/>
      <c r="Q153" s="24"/>
      <c r="R153" s="24"/>
      <c r="S153" s="24"/>
      <c r="T153" s="24"/>
    </row>
    <row r="154" spans="1:20" s="4" customFormat="1" ht="15" customHeight="1">
      <c r="A154" s="21"/>
      <c r="D154" s="22"/>
      <c r="E154" s="97"/>
      <c r="F154" s="23"/>
      <c r="G154" s="23"/>
      <c r="H154" s="23"/>
      <c r="I154" s="24"/>
      <c r="J154" s="24"/>
      <c r="K154" s="24"/>
      <c r="L154" s="24"/>
      <c r="M154" s="24"/>
      <c r="N154" s="23"/>
      <c r="O154" s="23"/>
      <c r="P154" s="23"/>
      <c r="Q154" s="24"/>
      <c r="R154" s="24"/>
      <c r="S154" s="24"/>
      <c r="T154" s="24"/>
    </row>
    <row r="155" spans="1:20" s="4" customFormat="1" ht="15" customHeight="1">
      <c r="A155" s="21"/>
      <c r="D155" s="22"/>
      <c r="E155" s="97"/>
      <c r="F155" s="23"/>
      <c r="G155" s="23"/>
      <c r="H155" s="23"/>
      <c r="I155" s="24"/>
      <c r="J155" s="24"/>
      <c r="K155" s="24"/>
      <c r="L155" s="24"/>
      <c r="M155" s="24"/>
      <c r="N155" s="23"/>
      <c r="O155" s="23"/>
      <c r="P155" s="23"/>
      <c r="Q155" s="24"/>
      <c r="R155" s="24"/>
      <c r="S155" s="24"/>
      <c r="T155" s="24"/>
    </row>
    <row r="156" spans="1:20" s="4" customFormat="1" ht="15" customHeight="1">
      <c r="A156" s="21"/>
      <c r="D156" s="22"/>
      <c r="E156" s="97"/>
      <c r="F156" s="23"/>
      <c r="G156" s="23"/>
      <c r="H156" s="23"/>
      <c r="I156" s="24"/>
      <c r="J156" s="24"/>
      <c r="K156" s="24"/>
      <c r="L156" s="24"/>
      <c r="M156" s="24"/>
      <c r="N156" s="23"/>
      <c r="O156" s="23"/>
      <c r="P156" s="23"/>
      <c r="Q156" s="24"/>
      <c r="R156" s="24"/>
      <c r="S156" s="24"/>
      <c r="T156" s="24"/>
    </row>
    <row r="157" spans="1:20" s="4" customFormat="1" ht="15" customHeight="1">
      <c r="A157" s="21"/>
      <c r="D157" s="22"/>
      <c r="E157" s="97"/>
      <c r="F157" s="23"/>
      <c r="G157" s="23"/>
      <c r="H157" s="23"/>
      <c r="I157" s="24"/>
      <c r="J157" s="24"/>
      <c r="K157" s="24"/>
      <c r="L157" s="24"/>
      <c r="M157" s="24"/>
      <c r="N157" s="23"/>
      <c r="O157" s="23"/>
      <c r="P157" s="23"/>
      <c r="Q157" s="24"/>
      <c r="R157" s="24"/>
      <c r="S157" s="24"/>
      <c r="T157" s="24"/>
    </row>
    <row r="158" spans="1:20" s="4" customFormat="1" ht="15" customHeight="1">
      <c r="A158" s="21"/>
      <c r="D158" s="22"/>
      <c r="E158" s="97"/>
      <c r="F158" s="23"/>
      <c r="G158" s="23"/>
      <c r="H158" s="23"/>
      <c r="I158" s="24"/>
      <c r="J158" s="24"/>
      <c r="K158" s="24"/>
      <c r="L158" s="24"/>
      <c r="M158" s="24"/>
      <c r="N158" s="23"/>
      <c r="O158" s="23"/>
      <c r="P158" s="23"/>
      <c r="Q158" s="24"/>
      <c r="R158" s="24"/>
      <c r="S158" s="24"/>
      <c r="T158" s="24"/>
    </row>
    <row r="159" spans="1:20" s="4" customFormat="1" ht="15" customHeight="1">
      <c r="A159" s="21"/>
      <c r="D159" s="22"/>
      <c r="E159" s="97"/>
      <c r="F159" s="23"/>
      <c r="G159" s="23"/>
      <c r="H159" s="23"/>
      <c r="I159" s="24"/>
      <c r="J159" s="24"/>
      <c r="K159" s="24"/>
      <c r="L159" s="24"/>
      <c r="M159" s="24"/>
      <c r="N159" s="23"/>
      <c r="O159" s="23"/>
      <c r="P159" s="23"/>
      <c r="Q159" s="24"/>
      <c r="R159" s="24"/>
      <c r="S159" s="24"/>
      <c r="T159" s="24"/>
    </row>
    <row r="160" spans="1:20" s="4" customFormat="1" ht="15" customHeight="1">
      <c r="A160" s="21"/>
      <c r="D160" s="22"/>
      <c r="E160" s="97"/>
      <c r="F160" s="23"/>
      <c r="G160" s="23"/>
      <c r="H160" s="23"/>
      <c r="I160" s="24"/>
      <c r="J160" s="24"/>
      <c r="K160" s="24"/>
      <c r="L160" s="24"/>
      <c r="M160" s="24"/>
      <c r="N160" s="23"/>
      <c r="O160" s="23"/>
      <c r="P160" s="23"/>
      <c r="Q160" s="24"/>
      <c r="R160" s="24"/>
      <c r="S160" s="24"/>
      <c r="T160" s="24"/>
    </row>
    <row r="161" spans="1:20" s="4" customFormat="1" ht="15" customHeight="1">
      <c r="A161" s="21"/>
      <c r="D161" s="22"/>
      <c r="E161" s="97"/>
      <c r="F161" s="23"/>
      <c r="G161" s="23"/>
      <c r="H161" s="23"/>
      <c r="I161" s="24"/>
      <c r="J161" s="24"/>
      <c r="K161" s="24"/>
      <c r="L161" s="24"/>
      <c r="M161" s="24"/>
      <c r="N161" s="23"/>
      <c r="O161" s="23"/>
      <c r="P161" s="23"/>
      <c r="Q161" s="24"/>
      <c r="R161" s="24"/>
      <c r="S161" s="24"/>
      <c r="T161" s="24"/>
    </row>
    <row r="162" spans="1:20" s="4" customFormat="1" ht="15" customHeight="1">
      <c r="A162" s="21"/>
      <c r="D162" s="22"/>
      <c r="E162" s="97"/>
      <c r="F162" s="23"/>
      <c r="G162" s="23"/>
      <c r="H162" s="23"/>
      <c r="I162" s="24"/>
      <c r="J162" s="24"/>
      <c r="K162" s="24"/>
      <c r="L162" s="24"/>
      <c r="M162" s="24"/>
      <c r="N162" s="23"/>
      <c r="O162" s="23"/>
      <c r="P162" s="23"/>
      <c r="Q162" s="24"/>
      <c r="R162" s="24"/>
      <c r="S162" s="24"/>
      <c r="T162" s="24"/>
    </row>
    <row r="163" spans="1:20" s="4" customFormat="1" ht="15" customHeight="1">
      <c r="A163" s="21"/>
      <c r="D163" s="22"/>
      <c r="E163" s="97"/>
      <c r="F163" s="23"/>
      <c r="G163" s="23"/>
      <c r="H163" s="23"/>
      <c r="I163" s="24"/>
      <c r="J163" s="24"/>
      <c r="K163" s="24"/>
      <c r="L163" s="24"/>
      <c r="M163" s="24"/>
      <c r="N163" s="23"/>
      <c r="O163" s="23"/>
      <c r="P163" s="23"/>
      <c r="Q163" s="24"/>
      <c r="R163" s="24"/>
      <c r="S163" s="24"/>
      <c r="T163" s="24"/>
    </row>
    <row r="164" spans="1:20" s="4" customFormat="1" ht="15" customHeight="1">
      <c r="A164" s="21"/>
      <c r="D164" s="22"/>
      <c r="E164" s="97"/>
      <c r="F164" s="23"/>
      <c r="G164" s="23"/>
      <c r="H164" s="23"/>
      <c r="I164" s="24"/>
      <c r="J164" s="24"/>
      <c r="K164" s="24"/>
      <c r="L164" s="24"/>
      <c r="M164" s="24"/>
      <c r="N164" s="23"/>
      <c r="O164" s="23"/>
      <c r="P164" s="23"/>
      <c r="Q164" s="24"/>
      <c r="R164" s="24"/>
      <c r="S164" s="24"/>
      <c r="T164" s="24"/>
    </row>
    <row r="165" spans="1:20" s="4" customFormat="1" ht="15" customHeight="1">
      <c r="A165" s="21"/>
      <c r="D165" s="22"/>
      <c r="E165" s="97"/>
      <c r="F165" s="23"/>
      <c r="G165" s="23"/>
      <c r="H165" s="23"/>
      <c r="I165" s="24"/>
      <c r="J165" s="24"/>
      <c r="K165" s="24"/>
      <c r="L165" s="24"/>
      <c r="M165" s="24"/>
      <c r="N165" s="23"/>
      <c r="O165" s="23"/>
      <c r="P165" s="23"/>
      <c r="Q165" s="24"/>
      <c r="R165" s="24"/>
      <c r="S165" s="24"/>
      <c r="T165" s="24"/>
    </row>
    <row r="166" spans="1:20" s="4" customFormat="1" ht="15" customHeight="1">
      <c r="A166" s="21"/>
      <c r="D166" s="22"/>
      <c r="E166" s="97"/>
      <c r="F166" s="23"/>
      <c r="G166" s="23"/>
      <c r="H166" s="23"/>
      <c r="I166" s="24"/>
      <c r="J166" s="24"/>
      <c r="K166" s="24"/>
      <c r="L166" s="24"/>
      <c r="M166" s="24"/>
      <c r="N166" s="23"/>
      <c r="O166" s="23"/>
      <c r="P166" s="23"/>
      <c r="Q166" s="24"/>
      <c r="R166" s="24"/>
      <c r="S166" s="24"/>
      <c r="T166" s="24"/>
    </row>
    <row r="167" spans="1:20" s="4" customFormat="1" ht="15" customHeight="1">
      <c r="A167" s="21"/>
      <c r="D167" s="22"/>
      <c r="E167" s="97"/>
      <c r="F167" s="23"/>
      <c r="G167" s="23"/>
      <c r="H167" s="23"/>
      <c r="I167" s="24"/>
      <c r="J167" s="24"/>
      <c r="K167" s="24"/>
      <c r="L167" s="24"/>
      <c r="M167" s="24"/>
      <c r="N167" s="23"/>
      <c r="O167" s="23"/>
      <c r="P167" s="23"/>
      <c r="Q167" s="24"/>
      <c r="R167" s="24"/>
      <c r="S167" s="24"/>
      <c r="T167" s="24"/>
    </row>
    <row r="168" spans="1:20" s="4" customFormat="1" ht="15" customHeight="1">
      <c r="A168" s="21"/>
      <c r="D168" s="22"/>
      <c r="E168" s="97"/>
      <c r="F168" s="23"/>
      <c r="G168" s="23"/>
      <c r="H168" s="23"/>
      <c r="I168" s="24"/>
      <c r="J168" s="24"/>
      <c r="K168" s="24"/>
      <c r="L168" s="24"/>
      <c r="M168" s="24"/>
      <c r="N168" s="23"/>
      <c r="O168" s="23"/>
      <c r="P168" s="23"/>
      <c r="Q168" s="24"/>
      <c r="R168" s="24"/>
      <c r="S168" s="24"/>
      <c r="T168" s="24"/>
    </row>
    <row r="169" spans="1:20" s="4" customFormat="1" ht="15" customHeight="1">
      <c r="A169" s="21"/>
      <c r="D169" s="22"/>
      <c r="E169" s="97"/>
      <c r="F169" s="23"/>
      <c r="G169" s="23"/>
      <c r="H169" s="23"/>
      <c r="I169" s="24"/>
      <c r="J169" s="24"/>
      <c r="K169" s="24"/>
      <c r="L169" s="24"/>
      <c r="M169" s="24"/>
      <c r="N169" s="23"/>
      <c r="O169" s="23"/>
      <c r="P169" s="23"/>
      <c r="Q169" s="24"/>
      <c r="R169" s="24"/>
      <c r="S169" s="24"/>
      <c r="T169" s="24"/>
    </row>
    <row r="170" spans="1:20" s="4" customFormat="1" ht="15" customHeight="1">
      <c r="A170" s="21"/>
      <c r="D170" s="22"/>
      <c r="E170" s="97"/>
      <c r="F170" s="23"/>
      <c r="G170" s="23"/>
      <c r="H170" s="23"/>
      <c r="I170" s="24"/>
      <c r="J170" s="24"/>
      <c r="K170" s="24"/>
      <c r="L170" s="24"/>
      <c r="M170" s="24"/>
      <c r="N170" s="23"/>
      <c r="O170" s="23"/>
      <c r="P170" s="23"/>
      <c r="Q170" s="24"/>
      <c r="R170" s="24"/>
      <c r="S170" s="24"/>
      <c r="T170" s="24"/>
    </row>
    <row r="171" spans="1:20" s="4" customFormat="1" ht="15" customHeight="1">
      <c r="A171" s="21"/>
      <c r="D171" s="22"/>
      <c r="E171" s="97"/>
      <c r="F171" s="23"/>
      <c r="G171" s="23"/>
      <c r="H171" s="23"/>
      <c r="I171" s="24"/>
      <c r="J171" s="24"/>
      <c r="K171" s="24"/>
      <c r="L171" s="24"/>
      <c r="M171" s="24"/>
      <c r="N171" s="23"/>
      <c r="O171" s="23"/>
      <c r="P171" s="23"/>
      <c r="Q171" s="24"/>
      <c r="R171" s="24"/>
      <c r="S171" s="24"/>
      <c r="T171" s="24"/>
    </row>
    <row r="172" spans="1:20" s="4" customFormat="1" ht="15" customHeight="1">
      <c r="A172" s="21"/>
      <c r="D172" s="22"/>
      <c r="E172" s="97"/>
      <c r="F172" s="23"/>
      <c r="G172" s="23"/>
      <c r="H172" s="23"/>
      <c r="I172" s="24"/>
      <c r="J172" s="24"/>
      <c r="K172" s="24"/>
      <c r="L172" s="24"/>
      <c r="M172" s="24"/>
      <c r="N172" s="23"/>
      <c r="O172" s="23"/>
      <c r="P172" s="23"/>
      <c r="Q172" s="24"/>
      <c r="R172" s="24"/>
      <c r="S172" s="24"/>
      <c r="T172" s="24"/>
    </row>
    <row r="173" spans="1:20" s="4" customFormat="1" ht="15" customHeight="1">
      <c r="A173" s="21"/>
      <c r="D173" s="22"/>
      <c r="E173" s="97"/>
      <c r="F173" s="23"/>
      <c r="G173" s="23"/>
      <c r="H173" s="23"/>
      <c r="I173" s="24"/>
      <c r="J173" s="24"/>
      <c r="K173" s="24"/>
      <c r="L173" s="24"/>
      <c r="M173" s="24"/>
      <c r="N173" s="23"/>
      <c r="O173" s="23"/>
      <c r="P173" s="23"/>
      <c r="Q173" s="24"/>
      <c r="R173" s="24"/>
      <c r="S173" s="24"/>
      <c r="T173" s="24"/>
    </row>
    <row r="174" spans="1:20" s="4" customFormat="1" ht="15" customHeight="1">
      <c r="A174" s="21"/>
      <c r="D174" s="22"/>
      <c r="E174" s="97"/>
      <c r="F174" s="23"/>
      <c r="G174" s="23"/>
      <c r="H174" s="23"/>
      <c r="I174" s="24"/>
      <c r="J174" s="24"/>
      <c r="K174" s="24"/>
      <c r="L174" s="24"/>
      <c r="M174" s="24"/>
      <c r="N174" s="23"/>
      <c r="O174" s="23"/>
      <c r="P174" s="23"/>
      <c r="Q174" s="24"/>
      <c r="R174" s="24"/>
      <c r="S174" s="24"/>
      <c r="T174" s="24"/>
    </row>
    <row r="175" spans="1:20" s="4" customFormat="1" ht="15" customHeight="1">
      <c r="A175" s="21"/>
      <c r="D175" s="22"/>
      <c r="E175" s="97"/>
      <c r="F175" s="23"/>
      <c r="G175" s="23"/>
      <c r="H175" s="23"/>
      <c r="I175" s="24"/>
      <c r="J175" s="24"/>
      <c r="K175" s="24"/>
      <c r="L175" s="24"/>
      <c r="M175" s="24"/>
      <c r="N175" s="23"/>
      <c r="O175" s="23"/>
      <c r="P175" s="23"/>
      <c r="Q175" s="24"/>
      <c r="R175" s="24"/>
      <c r="S175" s="24"/>
      <c r="T175" s="24"/>
    </row>
    <row r="176" spans="1:20" s="4" customFormat="1" ht="15" customHeight="1">
      <c r="A176" s="21"/>
      <c r="D176" s="22"/>
      <c r="E176" s="97"/>
      <c r="F176" s="23"/>
      <c r="G176" s="23"/>
      <c r="H176" s="23"/>
      <c r="I176" s="24"/>
      <c r="J176" s="24"/>
      <c r="K176" s="24"/>
      <c r="L176" s="24"/>
      <c r="M176" s="24"/>
      <c r="N176" s="23"/>
      <c r="O176" s="23"/>
      <c r="P176" s="23"/>
      <c r="Q176" s="24"/>
      <c r="R176" s="24"/>
      <c r="S176" s="24"/>
      <c r="T176" s="24"/>
    </row>
    <row r="177" spans="1:20" s="4" customFormat="1" ht="15" customHeight="1">
      <c r="A177" s="21"/>
      <c r="D177" s="22"/>
      <c r="E177" s="97"/>
      <c r="F177" s="23"/>
      <c r="G177" s="23"/>
      <c r="H177" s="23"/>
      <c r="I177" s="24"/>
      <c r="J177" s="24"/>
      <c r="K177" s="24"/>
      <c r="L177" s="24"/>
      <c r="M177" s="24"/>
      <c r="N177" s="23"/>
      <c r="O177" s="23"/>
      <c r="P177" s="23"/>
      <c r="Q177" s="24"/>
      <c r="R177" s="24"/>
      <c r="S177" s="24"/>
      <c r="T177" s="24"/>
    </row>
    <row r="178" spans="1:20" s="4" customFormat="1" ht="15" customHeight="1">
      <c r="A178" s="21"/>
      <c r="D178" s="22"/>
      <c r="E178" s="97"/>
      <c r="F178" s="23"/>
      <c r="G178" s="23"/>
      <c r="H178" s="23"/>
      <c r="I178" s="24"/>
      <c r="J178" s="24"/>
      <c r="K178" s="24"/>
      <c r="L178" s="24"/>
      <c r="M178" s="24"/>
      <c r="N178" s="23"/>
      <c r="O178" s="23"/>
      <c r="P178" s="23"/>
      <c r="Q178" s="24"/>
      <c r="R178" s="24"/>
      <c r="S178" s="24"/>
      <c r="T178" s="24"/>
    </row>
    <row r="179" spans="1:20" s="4" customFormat="1" ht="15" customHeight="1">
      <c r="A179" s="21"/>
      <c r="D179" s="22"/>
      <c r="E179" s="97"/>
      <c r="F179" s="23"/>
      <c r="G179" s="23"/>
      <c r="H179" s="23"/>
      <c r="I179" s="24"/>
      <c r="J179" s="24"/>
      <c r="K179" s="24"/>
      <c r="L179" s="24"/>
      <c r="M179" s="24"/>
      <c r="N179" s="23"/>
      <c r="O179" s="23"/>
      <c r="P179" s="23"/>
      <c r="Q179" s="24"/>
      <c r="R179" s="24"/>
      <c r="S179" s="24"/>
      <c r="T179" s="24"/>
    </row>
    <row r="180" spans="1:20" s="4" customFormat="1" ht="15" customHeight="1">
      <c r="A180" s="21"/>
      <c r="D180" s="22"/>
      <c r="E180" s="97"/>
      <c r="F180" s="23"/>
      <c r="G180" s="23"/>
      <c r="H180" s="23"/>
      <c r="I180" s="24"/>
      <c r="J180" s="24"/>
      <c r="K180" s="24"/>
      <c r="L180" s="24"/>
      <c r="M180" s="24"/>
      <c r="N180" s="23"/>
      <c r="O180" s="23"/>
      <c r="P180" s="23"/>
      <c r="Q180" s="24"/>
      <c r="R180" s="24"/>
      <c r="S180" s="24"/>
      <c r="T180" s="24"/>
    </row>
    <row r="181" spans="1:20" s="4" customFormat="1" ht="15" customHeight="1">
      <c r="A181" s="21"/>
      <c r="D181" s="22"/>
      <c r="E181" s="97"/>
      <c r="F181" s="23"/>
      <c r="G181" s="23"/>
      <c r="H181" s="23"/>
      <c r="I181" s="24"/>
      <c r="J181" s="24"/>
      <c r="K181" s="24"/>
      <c r="L181" s="24"/>
      <c r="M181" s="24"/>
      <c r="N181" s="23"/>
      <c r="O181" s="23"/>
      <c r="P181" s="23"/>
      <c r="Q181" s="24"/>
      <c r="R181" s="24"/>
      <c r="S181" s="24"/>
      <c r="T181" s="24"/>
    </row>
    <row r="182" spans="1:20" s="4" customFormat="1" ht="15" customHeight="1">
      <c r="A182" s="21"/>
      <c r="D182" s="22"/>
      <c r="E182" s="97"/>
      <c r="F182" s="23"/>
      <c r="G182" s="23"/>
      <c r="H182" s="23"/>
      <c r="I182" s="24"/>
      <c r="J182" s="24"/>
      <c r="K182" s="24"/>
      <c r="L182" s="24"/>
      <c r="M182" s="24"/>
      <c r="N182" s="23"/>
      <c r="O182" s="23"/>
      <c r="P182" s="23"/>
      <c r="Q182" s="24"/>
      <c r="R182" s="24"/>
      <c r="S182" s="24"/>
      <c r="T182" s="24"/>
    </row>
    <row r="183" spans="1:20" s="4" customFormat="1" ht="15" customHeight="1">
      <c r="A183" s="21"/>
      <c r="D183" s="22"/>
      <c r="E183" s="97"/>
      <c r="F183" s="23"/>
      <c r="G183" s="23"/>
      <c r="H183" s="23"/>
      <c r="I183" s="24"/>
      <c r="J183" s="24"/>
      <c r="K183" s="24"/>
      <c r="L183" s="24"/>
      <c r="M183" s="24"/>
      <c r="N183" s="23"/>
      <c r="O183" s="23"/>
      <c r="P183" s="23"/>
      <c r="Q183" s="24"/>
      <c r="R183" s="24"/>
      <c r="S183" s="24"/>
      <c r="T183" s="24"/>
    </row>
    <row r="184" spans="1:20" s="4" customFormat="1" ht="15" customHeight="1">
      <c r="A184" s="21"/>
      <c r="D184" s="22"/>
      <c r="E184" s="97"/>
      <c r="F184" s="23"/>
      <c r="G184" s="23"/>
      <c r="H184" s="23"/>
      <c r="I184" s="24"/>
      <c r="J184" s="24"/>
      <c r="K184" s="24"/>
      <c r="L184" s="24"/>
      <c r="M184" s="24"/>
      <c r="N184" s="23"/>
      <c r="O184" s="23"/>
      <c r="P184" s="23"/>
      <c r="Q184" s="24"/>
      <c r="R184" s="24"/>
      <c r="S184" s="24"/>
      <c r="T184" s="24"/>
    </row>
    <row r="185" spans="1:20" s="4" customFormat="1" ht="15" customHeight="1">
      <c r="A185" s="21"/>
      <c r="D185" s="22"/>
      <c r="E185" s="97"/>
      <c r="F185" s="23"/>
      <c r="G185" s="23"/>
      <c r="H185" s="23"/>
      <c r="I185" s="24"/>
      <c r="J185" s="24"/>
      <c r="K185" s="24"/>
      <c r="L185" s="24"/>
      <c r="M185" s="24"/>
      <c r="N185" s="23"/>
      <c r="O185" s="23"/>
      <c r="P185" s="23"/>
      <c r="Q185" s="24"/>
      <c r="R185" s="24"/>
      <c r="S185" s="24"/>
      <c r="T185" s="24"/>
    </row>
    <row r="186" spans="1:20" s="4" customFormat="1" ht="15" customHeight="1">
      <c r="A186" s="21"/>
      <c r="D186" s="22"/>
      <c r="E186" s="97"/>
      <c r="F186" s="23"/>
      <c r="G186" s="23"/>
      <c r="H186" s="23"/>
      <c r="I186" s="24"/>
      <c r="J186" s="24"/>
      <c r="K186" s="24"/>
      <c r="L186" s="24"/>
      <c r="M186" s="24"/>
      <c r="N186" s="23"/>
      <c r="O186" s="23"/>
      <c r="P186" s="23"/>
      <c r="Q186" s="24"/>
      <c r="R186" s="24"/>
      <c r="S186" s="24"/>
      <c r="T186" s="24"/>
    </row>
    <row r="187" spans="1:20" s="4" customFormat="1" ht="15" customHeight="1">
      <c r="A187" s="21"/>
      <c r="D187" s="22"/>
      <c r="E187" s="97"/>
      <c r="F187" s="23"/>
      <c r="G187" s="23"/>
      <c r="H187" s="23"/>
      <c r="I187" s="24"/>
      <c r="J187" s="24"/>
      <c r="K187" s="24"/>
      <c r="L187" s="24"/>
      <c r="M187" s="24"/>
      <c r="N187" s="23"/>
      <c r="O187" s="23"/>
      <c r="P187" s="23"/>
      <c r="Q187" s="24"/>
      <c r="R187" s="24"/>
      <c r="S187" s="24"/>
      <c r="T187" s="24"/>
    </row>
    <row r="188" spans="1:20" s="4" customFormat="1" ht="15" customHeight="1">
      <c r="A188" s="21"/>
      <c r="D188" s="22"/>
      <c r="E188" s="97"/>
      <c r="F188" s="23"/>
      <c r="G188" s="23"/>
      <c r="H188" s="23"/>
      <c r="I188" s="24"/>
      <c r="J188" s="24"/>
      <c r="K188" s="24"/>
      <c r="L188" s="24"/>
      <c r="M188" s="24"/>
      <c r="N188" s="23"/>
      <c r="O188" s="23"/>
      <c r="P188" s="23"/>
      <c r="Q188" s="24"/>
      <c r="R188" s="24"/>
      <c r="S188" s="24"/>
      <c r="T188" s="24"/>
    </row>
    <row r="189" spans="1:20" s="4" customFormat="1" ht="15" customHeight="1">
      <c r="A189" s="21"/>
      <c r="D189" s="22"/>
      <c r="E189" s="97"/>
      <c r="F189" s="23"/>
      <c r="G189" s="23"/>
      <c r="H189" s="23"/>
      <c r="I189" s="24"/>
      <c r="J189" s="24"/>
      <c r="K189" s="24"/>
      <c r="L189" s="24"/>
      <c r="M189" s="24"/>
      <c r="N189" s="23"/>
      <c r="O189" s="23"/>
      <c r="P189" s="23"/>
      <c r="Q189" s="24"/>
      <c r="R189" s="24"/>
      <c r="S189" s="24"/>
      <c r="T189" s="24"/>
    </row>
    <row r="190" spans="1:20" s="4" customFormat="1" ht="15" customHeight="1">
      <c r="A190" s="21"/>
      <c r="D190" s="22"/>
      <c r="E190" s="97"/>
      <c r="F190" s="23"/>
      <c r="G190" s="23"/>
      <c r="H190" s="23"/>
      <c r="I190" s="24"/>
      <c r="J190" s="24"/>
      <c r="K190" s="24"/>
      <c r="L190" s="24"/>
      <c r="M190" s="24"/>
      <c r="N190" s="23"/>
      <c r="O190" s="23"/>
      <c r="P190" s="23"/>
      <c r="Q190" s="24"/>
      <c r="R190" s="24"/>
      <c r="S190" s="24"/>
      <c r="T190" s="24"/>
    </row>
    <row r="191" spans="1:20" s="4" customFormat="1" ht="15" customHeight="1">
      <c r="A191" s="21"/>
      <c r="D191" s="22"/>
      <c r="E191" s="97"/>
      <c r="F191" s="23"/>
      <c r="G191" s="23"/>
      <c r="H191" s="23"/>
      <c r="I191" s="24"/>
      <c r="J191" s="24"/>
      <c r="K191" s="24"/>
      <c r="L191" s="24"/>
      <c r="M191" s="24"/>
      <c r="N191" s="23"/>
      <c r="O191" s="23"/>
      <c r="P191" s="23"/>
      <c r="Q191" s="24"/>
      <c r="R191" s="24"/>
      <c r="S191" s="24"/>
      <c r="T191" s="24"/>
    </row>
    <row r="192" spans="1:20" s="4" customFormat="1" ht="15" customHeight="1">
      <c r="A192" s="21"/>
      <c r="D192" s="22"/>
      <c r="E192" s="97"/>
      <c r="F192" s="23"/>
      <c r="G192" s="23"/>
      <c r="H192" s="23"/>
      <c r="I192" s="24"/>
      <c r="J192" s="24"/>
      <c r="K192" s="24"/>
      <c r="L192" s="24"/>
      <c r="M192" s="24"/>
      <c r="N192" s="23"/>
      <c r="O192" s="23"/>
      <c r="P192" s="23"/>
      <c r="Q192" s="24"/>
      <c r="R192" s="24"/>
      <c r="S192" s="24"/>
      <c r="T192" s="24"/>
    </row>
    <row r="193" spans="1:20" s="4" customFormat="1" ht="15" customHeight="1">
      <c r="A193" s="21"/>
      <c r="D193" s="22"/>
      <c r="E193" s="97"/>
      <c r="F193" s="23"/>
      <c r="G193" s="23"/>
      <c r="H193" s="23"/>
      <c r="I193" s="24"/>
      <c r="J193" s="24"/>
      <c r="K193" s="24"/>
      <c r="L193" s="24"/>
      <c r="M193" s="24"/>
      <c r="N193" s="23"/>
      <c r="O193" s="23"/>
      <c r="P193" s="23"/>
      <c r="Q193" s="24"/>
      <c r="R193" s="24"/>
      <c r="S193" s="24"/>
      <c r="T193" s="24"/>
    </row>
    <row r="194" spans="1:20" s="4" customFormat="1" ht="15" customHeight="1">
      <c r="A194" s="21"/>
      <c r="D194" s="22"/>
      <c r="E194" s="97"/>
      <c r="F194" s="23"/>
      <c r="G194" s="23"/>
      <c r="H194" s="23"/>
      <c r="I194" s="24"/>
      <c r="J194" s="24"/>
      <c r="K194" s="24"/>
      <c r="L194" s="24"/>
      <c r="M194" s="24"/>
      <c r="N194" s="23"/>
      <c r="O194" s="23"/>
      <c r="P194" s="23"/>
      <c r="Q194" s="24"/>
      <c r="R194" s="24"/>
      <c r="S194" s="24"/>
      <c r="T194" s="24"/>
    </row>
    <row r="195" spans="1:20" s="4" customFormat="1" ht="15" customHeight="1">
      <c r="A195" s="21"/>
      <c r="D195" s="22"/>
      <c r="E195" s="97"/>
      <c r="F195" s="23"/>
      <c r="G195" s="23"/>
      <c r="H195" s="23"/>
      <c r="I195" s="24"/>
      <c r="J195" s="24"/>
      <c r="K195" s="24"/>
      <c r="L195" s="24"/>
      <c r="M195" s="24"/>
      <c r="N195" s="23"/>
      <c r="O195" s="23"/>
      <c r="P195" s="23"/>
      <c r="Q195" s="24"/>
      <c r="R195" s="24"/>
      <c r="S195" s="24"/>
      <c r="T195" s="24"/>
    </row>
    <row r="196" spans="1:20" s="4" customFormat="1" ht="15" customHeight="1">
      <c r="A196" s="21"/>
      <c r="D196" s="22"/>
      <c r="E196" s="97"/>
      <c r="F196" s="23"/>
      <c r="G196" s="23"/>
      <c r="H196" s="23"/>
      <c r="I196" s="24"/>
      <c r="J196" s="24"/>
      <c r="K196" s="24"/>
      <c r="L196" s="24"/>
      <c r="M196" s="24"/>
      <c r="N196" s="23"/>
      <c r="O196" s="23"/>
      <c r="P196" s="23"/>
      <c r="Q196" s="24"/>
      <c r="R196" s="24"/>
      <c r="S196" s="24"/>
      <c r="T196" s="24"/>
    </row>
    <row r="197" spans="1:20" s="4" customFormat="1" ht="15" customHeight="1">
      <c r="A197" s="21"/>
      <c r="D197" s="22"/>
      <c r="E197" s="97"/>
      <c r="F197" s="23"/>
      <c r="G197" s="23"/>
      <c r="H197" s="23"/>
      <c r="I197" s="24"/>
      <c r="J197" s="24"/>
      <c r="K197" s="24"/>
      <c r="L197" s="24"/>
      <c r="M197" s="24"/>
      <c r="N197" s="23"/>
      <c r="O197" s="23"/>
      <c r="P197" s="23"/>
      <c r="Q197" s="24"/>
      <c r="R197" s="24"/>
      <c r="S197" s="24"/>
      <c r="T197" s="24"/>
    </row>
    <row r="198" spans="1:20" s="4" customFormat="1" ht="15" customHeight="1">
      <c r="A198" s="21"/>
      <c r="D198" s="22"/>
      <c r="E198" s="97"/>
      <c r="F198" s="23"/>
      <c r="G198" s="23"/>
      <c r="H198" s="23"/>
      <c r="I198" s="24"/>
      <c r="J198" s="24"/>
      <c r="K198" s="24"/>
      <c r="L198" s="24"/>
      <c r="M198" s="24"/>
      <c r="N198" s="23"/>
      <c r="O198" s="23"/>
      <c r="P198" s="23"/>
      <c r="Q198" s="24"/>
      <c r="R198" s="24"/>
      <c r="S198" s="24"/>
      <c r="T198" s="24"/>
    </row>
    <row r="199" spans="1:20" s="4" customFormat="1" ht="15" customHeight="1">
      <c r="A199" s="21"/>
      <c r="D199" s="22"/>
      <c r="E199" s="97"/>
      <c r="F199" s="23"/>
      <c r="G199" s="23"/>
      <c r="H199" s="23"/>
      <c r="I199" s="24"/>
      <c r="J199" s="24"/>
      <c r="K199" s="24"/>
      <c r="L199" s="24"/>
      <c r="M199" s="24"/>
      <c r="N199" s="23"/>
      <c r="O199" s="23"/>
      <c r="P199" s="23"/>
      <c r="Q199" s="24"/>
      <c r="R199" s="24"/>
      <c r="S199" s="24"/>
      <c r="T199" s="24"/>
    </row>
    <row r="200" spans="1:20" s="4" customFormat="1" ht="15" customHeight="1">
      <c r="A200" s="21"/>
      <c r="D200" s="22"/>
      <c r="E200" s="97"/>
      <c r="F200" s="23"/>
      <c r="G200" s="23"/>
      <c r="H200" s="23"/>
      <c r="I200" s="24"/>
      <c r="J200" s="24"/>
      <c r="K200" s="24"/>
      <c r="L200" s="24"/>
      <c r="M200" s="24"/>
      <c r="N200" s="23"/>
      <c r="O200" s="23"/>
      <c r="P200" s="23"/>
      <c r="Q200" s="24"/>
      <c r="R200" s="24"/>
      <c r="S200" s="24"/>
      <c r="T200" s="24"/>
    </row>
    <row r="201" spans="1:20" s="4" customFormat="1" ht="15" customHeight="1">
      <c r="A201" s="21"/>
      <c r="D201" s="22"/>
      <c r="E201" s="97"/>
      <c r="F201" s="23"/>
      <c r="G201" s="23"/>
      <c r="H201" s="23"/>
      <c r="I201" s="24"/>
      <c r="J201" s="24"/>
      <c r="K201" s="24"/>
      <c r="L201" s="24"/>
      <c r="M201" s="24"/>
      <c r="N201" s="23"/>
      <c r="O201" s="23"/>
      <c r="P201" s="23"/>
      <c r="Q201" s="24"/>
      <c r="R201" s="24"/>
      <c r="S201" s="24"/>
      <c r="T201" s="24"/>
    </row>
    <row r="202" spans="1:20" s="4" customFormat="1" ht="15" customHeight="1">
      <c r="A202" s="21"/>
      <c r="D202" s="22"/>
      <c r="E202" s="97"/>
      <c r="F202" s="23"/>
      <c r="G202" s="23"/>
      <c r="H202" s="23"/>
      <c r="I202" s="24"/>
      <c r="J202" s="24"/>
      <c r="K202" s="24"/>
      <c r="L202" s="24"/>
      <c r="M202" s="24"/>
      <c r="N202" s="23"/>
      <c r="O202" s="23"/>
      <c r="P202" s="23"/>
      <c r="Q202" s="24"/>
      <c r="R202" s="24"/>
      <c r="S202" s="24"/>
      <c r="T202" s="24"/>
    </row>
    <row r="203" spans="1:20" s="4" customFormat="1" ht="15" customHeight="1">
      <c r="A203" s="21"/>
      <c r="D203" s="22"/>
      <c r="E203" s="97"/>
      <c r="F203" s="23"/>
      <c r="G203" s="23"/>
      <c r="H203" s="23"/>
      <c r="I203" s="24"/>
      <c r="J203" s="24"/>
      <c r="K203" s="24"/>
      <c r="L203" s="24"/>
      <c r="M203" s="24"/>
      <c r="N203" s="23"/>
      <c r="O203" s="23"/>
      <c r="P203" s="23"/>
      <c r="Q203" s="24"/>
      <c r="R203" s="24"/>
      <c r="S203" s="24"/>
      <c r="T203" s="24"/>
    </row>
    <row r="204" spans="1:20" s="4" customFormat="1" ht="15" customHeight="1">
      <c r="A204" s="21"/>
      <c r="D204" s="22"/>
      <c r="E204" s="97"/>
      <c r="F204" s="23"/>
      <c r="G204" s="23"/>
      <c r="H204" s="23"/>
      <c r="I204" s="24"/>
      <c r="J204" s="24"/>
      <c r="K204" s="24"/>
      <c r="L204" s="24"/>
      <c r="M204" s="24"/>
      <c r="N204" s="23"/>
      <c r="O204" s="23"/>
      <c r="P204" s="23"/>
      <c r="Q204" s="24"/>
      <c r="R204" s="24"/>
      <c r="S204" s="24"/>
      <c r="T204" s="24"/>
    </row>
    <row r="205" spans="1:20" s="4" customFormat="1" ht="15" customHeight="1">
      <c r="A205" s="21"/>
      <c r="D205" s="22"/>
      <c r="E205" s="97"/>
      <c r="F205" s="23"/>
      <c r="G205" s="23"/>
      <c r="H205" s="23"/>
      <c r="I205" s="24"/>
      <c r="J205" s="24"/>
      <c r="K205" s="24"/>
      <c r="L205" s="24"/>
      <c r="M205" s="24"/>
      <c r="N205" s="23"/>
      <c r="O205" s="23"/>
      <c r="P205" s="23"/>
      <c r="Q205" s="24"/>
      <c r="R205" s="24"/>
      <c r="S205" s="24"/>
      <c r="T205" s="24"/>
    </row>
    <row r="206" spans="1:20" s="4" customFormat="1" ht="15" customHeight="1">
      <c r="A206" s="21"/>
      <c r="D206" s="22"/>
      <c r="E206" s="97"/>
      <c r="F206" s="23"/>
      <c r="G206" s="23"/>
      <c r="H206" s="23"/>
      <c r="I206" s="24"/>
      <c r="J206" s="24"/>
      <c r="K206" s="24"/>
      <c r="L206" s="24"/>
      <c r="M206" s="24"/>
      <c r="N206" s="23"/>
      <c r="O206" s="23"/>
      <c r="P206" s="23"/>
      <c r="Q206" s="24"/>
      <c r="R206" s="24"/>
      <c r="S206" s="24"/>
      <c r="T206" s="24"/>
    </row>
    <row r="207" spans="1:20" s="4" customFormat="1" ht="15" customHeight="1">
      <c r="A207" s="21"/>
      <c r="D207" s="22"/>
      <c r="E207" s="97"/>
      <c r="F207" s="23"/>
      <c r="G207" s="23"/>
      <c r="H207" s="23"/>
      <c r="I207" s="24"/>
      <c r="J207" s="24"/>
      <c r="K207" s="24"/>
      <c r="L207" s="24"/>
      <c r="M207" s="24"/>
      <c r="N207" s="23"/>
      <c r="O207" s="23"/>
      <c r="P207" s="23"/>
      <c r="Q207" s="24"/>
      <c r="R207" s="24"/>
      <c r="S207" s="24"/>
      <c r="T207" s="24"/>
    </row>
    <row r="208" spans="1:20" s="4" customFormat="1" ht="15" customHeight="1">
      <c r="A208" s="21"/>
      <c r="D208" s="22"/>
      <c r="E208" s="97"/>
      <c r="F208" s="23"/>
      <c r="G208" s="23"/>
      <c r="H208" s="23"/>
      <c r="I208" s="24"/>
      <c r="J208" s="24"/>
      <c r="K208" s="24"/>
      <c r="L208" s="24"/>
      <c r="M208" s="24"/>
      <c r="N208" s="23"/>
      <c r="O208" s="23"/>
      <c r="P208" s="23"/>
      <c r="Q208" s="24"/>
      <c r="R208" s="24"/>
      <c r="S208" s="24"/>
      <c r="T208" s="24"/>
    </row>
    <row r="209" spans="1:20" s="4" customFormat="1" ht="15" customHeight="1">
      <c r="A209" s="21"/>
      <c r="D209" s="22"/>
      <c r="E209" s="97"/>
      <c r="F209" s="23"/>
      <c r="G209" s="23"/>
      <c r="H209" s="23"/>
      <c r="I209" s="24"/>
      <c r="J209" s="24"/>
      <c r="K209" s="24"/>
      <c r="L209" s="24"/>
      <c r="M209" s="24"/>
      <c r="N209" s="23"/>
      <c r="O209" s="23"/>
      <c r="P209" s="23"/>
      <c r="Q209" s="24"/>
      <c r="R209" s="24"/>
      <c r="S209" s="24"/>
      <c r="T209" s="24"/>
    </row>
    <row r="210" spans="1:20" s="4" customFormat="1" ht="15" customHeight="1">
      <c r="A210" s="21"/>
      <c r="D210" s="22"/>
      <c r="E210" s="97"/>
      <c r="F210" s="23"/>
      <c r="G210" s="23"/>
      <c r="H210" s="23"/>
      <c r="I210" s="24"/>
      <c r="J210" s="24"/>
      <c r="K210" s="24"/>
      <c r="L210" s="24"/>
      <c r="M210" s="24"/>
      <c r="N210" s="23"/>
      <c r="O210" s="23"/>
      <c r="P210" s="23"/>
      <c r="Q210" s="24"/>
      <c r="R210" s="24"/>
      <c r="S210" s="24"/>
      <c r="T210" s="24"/>
    </row>
    <row r="211" spans="1:20" s="4" customFormat="1" ht="15" customHeight="1">
      <c r="A211" s="21"/>
      <c r="D211" s="22"/>
      <c r="E211" s="97"/>
      <c r="F211" s="23"/>
      <c r="G211" s="23"/>
      <c r="H211" s="23"/>
      <c r="I211" s="24"/>
      <c r="J211" s="24"/>
      <c r="K211" s="24"/>
      <c r="L211" s="24"/>
      <c r="M211" s="24"/>
      <c r="N211" s="23"/>
      <c r="O211" s="23"/>
      <c r="P211" s="23"/>
      <c r="Q211" s="24"/>
      <c r="R211" s="24"/>
      <c r="S211" s="24"/>
      <c r="T211" s="24"/>
    </row>
    <row r="212" spans="1:20" s="4" customFormat="1" ht="15" customHeight="1">
      <c r="A212" s="21"/>
      <c r="D212" s="22"/>
      <c r="E212" s="97"/>
      <c r="F212" s="23"/>
      <c r="G212" s="23"/>
      <c r="H212" s="23"/>
      <c r="I212" s="24"/>
      <c r="J212" s="24"/>
      <c r="K212" s="24"/>
      <c r="L212" s="24"/>
      <c r="M212" s="24"/>
      <c r="N212" s="23"/>
      <c r="O212" s="23"/>
      <c r="P212" s="23"/>
      <c r="Q212" s="24"/>
      <c r="R212" s="24"/>
      <c r="S212" s="24"/>
      <c r="T212" s="24"/>
    </row>
    <row r="213" spans="1:20" s="4" customFormat="1" ht="15" customHeight="1">
      <c r="A213" s="21"/>
      <c r="D213" s="22"/>
      <c r="E213" s="97"/>
      <c r="F213" s="23"/>
      <c r="G213" s="23"/>
      <c r="H213" s="23"/>
      <c r="I213" s="24"/>
      <c r="J213" s="24"/>
      <c r="K213" s="24"/>
      <c r="L213" s="24"/>
      <c r="M213" s="24"/>
      <c r="N213" s="23"/>
      <c r="O213" s="23"/>
      <c r="P213" s="23"/>
      <c r="Q213" s="24"/>
      <c r="R213" s="24"/>
      <c r="S213" s="24"/>
      <c r="T213" s="24"/>
    </row>
    <row r="214" spans="1:20" s="4" customFormat="1" ht="15" customHeight="1">
      <c r="A214" s="21"/>
      <c r="D214" s="22"/>
      <c r="E214" s="97"/>
      <c r="F214" s="23"/>
      <c r="G214" s="23"/>
      <c r="H214" s="23"/>
      <c r="I214" s="24"/>
      <c r="J214" s="24"/>
      <c r="K214" s="24"/>
      <c r="L214" s="24"/>
      <c r="M214" s="24"/>
      <c r="N214" s="23"/>
      <c r="O214" s="23"/>
      <c r="P214" s="23"/>
      <c r="Q214" s="24"/>
      <c r="R214" s="24"/>
      <c r="S214" s="24"/>
      <c r="T214" s="24"/>
    </row>
    <row r="215" spans="1:20" s="4" customFormat="1" ht="15" customHeight="1">
      <c r="A215" s="21"/>
      <c r="D215" s="22"/>
      <c r="E215" s="97"/>
      <c r="F215" s="23"/>
      <c r="G215" s="23"/>
      <c r="H215" s="23"/>
      <c r="I215" s="24"/>
      <c r="J215" s="24"/>
      <c r="K215" s="24"/>
      <c r="L215" s="24"/>
      <c r="M215" s="24"/>
      <c r="N215" s="23"/>
      <c r="O215" s="23"/>
      <c r="P215" s="23"/>
      <c r="Q215" s="24"/>
      <c r="R215" s="24"/>
      <c r="S215" s="24"/>
      <c r="T215" s="24"/>
    </row>
    <row r="216" spans="1:20" s="4" customFormat="1" ht="15" customHeight="1">
      <c r="A216" s="21"/>
      <c r="D216" s="22"/>
      <c r="E216" s="97"/>
      <c r="F216" s="23"/>
      <c r="G216" s="23"/>
      <c r="H216" s="23"/>
      <c r="I216" s="24"/>
      <c r="J216" s="24"/>
      <c r="K216" s="24"/>
      <c r="L216" s="24"/>
      <c r="M216" s="24"/>
      <c r="N216" s="23"/>
      <c r="O216" s="23"/>
      <c r="P216" s="23"/>
      <c r="Q216" s="24"/>
      <c r="R216" s="24"/>
      <c r="S216" s="24"/>
      <c r="T216" s="24"/>
    </row>
    <row r="217" spans="1:20" s="4" customFormat="1" ht="15" customHeight="1">
      <c r="A217" s="21"/>
      <c r="D217" s="22"/>
      <c r="E217" s="97"/>
      <c r="F217" s="23"/>
      <c r="G217" s="23"/>
      <c r="H217" s="23"/>
      <c r="I217" s="24"/>
      <c r="J217" s="24"/>
      <c r="K217" s="24"/>
      <c r="L217" s="24"/>
      <c r="M217" s="24"/>
      <c r="N217" s="23"/>
      <c r="O217" s="23"/>
      <c r="P217" s="23"/>
      <c r="Q217" s="24"/>
      <c r="R217" s="24"/>
      <c r="S217" s="24"/>
      <c r="T217" s="24"/>
    </row>
    <row r="218" spans="1:20" s="4" customFormat="1" ht="15" customHeight="1">
      <c r="A218" s="21"/>
      <c r="D218" s="22"/>
      <c r="E218" s="97"/>
      <c r="F218" s="23"/>
      <c r="G218" s="23"/>
      <c r="H218" s="23"/>
      <c r="I218" s="24"/>
      <c r="J218" s="24"/>
      <c r="K218" s="24"/>
      <c r="L218" s="24"/>
      <c r="M218" s="24"/>
      <c r="N218" s="23"/>
      <c r="O218" s="23"/>
      <c r="P218" s="23"/>
      <c r="Q218" s="24"/>
      <c r="R218" s="24"/>
      <c r="S218" s="24"/>
      <c r="T218" s="24"/>
    </row>
    <row r="219" spans="1:20" s="4" customFormat="1" ht="15" customHeight="1">
      <c r="A219" s="21"/>
      <c r="D219" s="22"/>
      <c r="E219" s="97"/>
      <c r="F219" s="23"/>
      <c r="G219" s="23"/>
      <c r="H219" s="23"/>
      <c r="I219" s="24"/>
      <c r="J219" s="24"/>
      <c r="K219" s="24"/>
      <c r="L219" s="24"/>
      <c r="M219" s="24"/>
      <c r="N219" s="23"/>
      <c r="O219" s="23"/>
      <c r="P219" s="23"/>
      <c r="Q219" s="24"/>
      <c r="R219" s="24"/>
      <c r="S219" s="24"/>
      <c r="T219" s="24"/>
    </row>
    <row r="220" spans="1:20" s="4" customFormat="1" ht="15" customHeight="1">
      <c r="A220" s="21"/>
      <c r="D220" s="22"/>
      <c r="E220" s="97"/>
      <c r="F220" s="23"/>
      <c r="G220" s="23"/>
      <c r="H220" s="23"/>
      <c r="I220" s="24"/>
      <c r="J220" s="24"/>
      <c r="K220" s="24"/>
      <c r="L220" s="24"/>
      <c r="M220" s="24"/>
      <c r="N220" s="23"/>
      <c r="O220" s="23"/>
      <c r="P220" s="23"/>
      <c r="Q220" s="24"/>
      <c r="R220" s="24"/>
      <c r="S220" s="24"/>
      <c r="T220" s="24"/>
    </row>
    <row r="221" spans="1:20" s="4" customFormat="1" ht="15" customHeight="1">
      <c r="A221" s="21"/>
      <c r="D221" s="22"/>
      <c r="E221" s="97"/>
      <c r="F221" s="23"/>
      <c r="G221" s="23"/>
      <c r="H221" s="23"/>
      <c r="I221" s="24"/>
      <c r="J221" s="24"/>
      <c r="K221" s="24"/>
      <c r="L221" s="24"/>
      <c r="M221" s="24"/>
      <c r="N221" s="23"/>
      <c r="O221" s="23"/>
      <c r="P221" s="23"/>
      <c r="Q221" s="24"/>
      <c r="R221" s="24"/>
      <c r="S221" s="24"/>
      <c r="T221" s="24"/>
    </row>
    <row r="222" spans="1:20" s="4" customFormat="1" ht="15" customHeight="1">
      <c r="A222" s="21"/>
      <c r="D222" s="22"/>
      <c r="E222" s="97"/>
      <c r="F222" s="23"/>
      <c r="G222" s="23"/>
      <c r="H222" s="23"/>
      <c r="I222" s="24"/>
      <c r="J222" s="24"/>
      <c r="K222" s="24"/>
      <c r="L222" s="24"/>
      <c r="M222" s="24"/>
      <c r="N222" s="23"/>
      <c r="O222" s="23"/>
      <c r="P222" s="23"/>
      <c r="Q222" s="24"/>
      <c r="R222" s="24"/>
      <c r="S222" s="24"/>
      <c r="T222" s="24"/>
    </row>
    <row r="223" spans="1:20" s="4" customFormat="1" ht="15" customHeight="1">
      <c r="A223" s="21"/>
      <c r="D223" s="22"/>
      <c r="E223" s="97"/>
      <c r="F223" s="23"/>
      <c r="G223" s="23"/>
      <c r="H223" s="23"/>
      <c r="I223" s="24"/>
      <c r="J223" s="24"/>
      <c r="K223" s="24"/>
      <c r="L223" s="24"/>
      <c r="M223" s="24"/>
      <c r="N223" s="23"/>
      <c r="O223" s="23"/>
      <c r="P223" s="23"/>
      <c r="Q223" s="24"/>
      <c r="R223" s="24"/>
      <c r="S223" s="24"/>
      <c r="T223" s="24"/>
    </row>
    <row r="224" spans="1:20" s="4" customFormat="1" ht="15" customHeight="1">
      <c r="A224" s="21"/>
      <c r="D224" s="22"/>
      <c r="E224" s="97"/>
      <c r="F224" s="23"/>
      <c r="G224" s="23"/>
      <c r="H224" s="23"/>
      <c r="I224" s="24"/>
      <c r="J224" s="24"/>
      <c r="K224" s="24"/>
      <c r="L224" s="24"/>
      <c r="M224" s="24"/>
      <c r="N224" s="23"/>
      <c r="O224" s="23"/>
      <c r="P224" s="23"/>
      <c r="Q224" s="24"/>
      <c r="R224" s="24"/>
      <c r="S224" s="24"/>
      <c r="T224" s="24"/>
    </row>
    <row r="225" spans="1:20" s="4" customFormat="1" ht="15" customHeight="1">
      <c r="A225" s="21"/>
      <c r="D225" s="22"/>
      <c r="E225" s="97"/>
      <c r="F225" s="23"/>
      <c r="G225" s="23"/>
      <c r="H225" s="23"/>
      <c r="I225" s="24"/>
      <c r="J225" s="24"/>
      <c r="K225" s="24"/>
      <c r="L225" s="24"/>
      <c r="M225" s="24"/>
      <c r="N225" s="23"/>
      <c r="O225" s="23"/>
      <c r="P225" s="23"/>
      <c r="Q225" s="24"/>
      <c r="R225" s="24"/>
      <c r="S225" s="24"/>
      <c r="T225" s="24"/>
    </row>
    <row r="226" spans="1:20" s="4" customFormat="1" ht="15" customHeight="1">
      <c r="A226" s="21"/>
      <c r="D226" s="22"/>
      <c r="E226" s="97"/>
      <c r="F226" s="23"/>
      <c r="G226" s="23"/>
      <c r="H226" s="23"/>
      <c r="I226" s="24"/>
      <c r="J226" s="24"/>
      <c r="K226" s="24"/>
      <c r="L226" s="24"/>
      <c r="M226" s="24"/>
      <c r="N226" s="23"/>
      <c r="O226" s="23"/>
      <c r="P226" s="23"/>
      <c r="Q226" s="24"/>
      <c r="R226" s="24"/>
      <c r="S226" s="24"/>
      <c r="T226" s="24"/>
    </row>
    <row r="227" spans="1:20" s="4" customFormat="1" ht="15" customHeight="1">
      <c r="A227" s="21"/>
      <c r="D227" s="22"/>
      <c r="E227" s="97"/>
      <c r="F227" s="23"/>
      <c r="G227" s="23"/>
      <c r="H227" s="23"/>
      <c r="I227" s="24"/>
      <c r="J227" s="24"/>
      <c r="K227" s="24"/>
      <c r="L227" s="24"/>
      <c r="M227" s="24"/>
      <c r="N227" s="23"/>
      <c r="O227" s="23"/>
      <c r="P227" s="23"/>
      <c r="Q227" s="24"/>
      <c r="R227" s="24"/>
      <c r="S227" s="24"/>
      <c r="T227" s="24"/>
    </row>
    <row r="228" spans="1:20" s="4" customFormat="1" ht="15" customHeight="1">
      <c r="A228" s="21"/>
      <c r="D228" s="22"/>
      <c r="E228" s="97"/>
      <c r="F228" s="23"/>
      <c r="G228" s="23"/>
      <c r="H228" s="23"/>
      <c r="I228" s="24"/>
      <c r="J228" s="24"/>
      <c r="K228" s="24"/>
      <c r="L228" s="24"/>
      <c r="M228" s="24"/>
      <c r="N228" s="23"/>
      <c r="O228" s="23"/>
      <c r="P228" s="23"/>
      <c r="Q228" s="24"/>
      <c r="R228" s="24"/>
      <c r="S228" s="24"/>
      <c r="T228" s="24"/>
    </row>
    <row r="229" spans="1:20" s="4" customFormat="1" ht="15" customHeight="1">
      <c r="A229" s="21"/>
      <c r="D229" s="22"/>
      <c r="E229" s="97"/>
      <c r="F229" s="23"/>
      <c r="G229" s="23"/>
      <c r="H229" s="23"/>
      <c r="I229" s="24"/>
      <c r="J229" s="24"/>
      <c r="K229" s="24"/>
      <c r="L229" s="24"/>
      <c r="M229" s="24"/>
      <c r="N229" s="23"/>
      <c r="O229" s="23"/>
      <c r="P229" s="23"/>
      <c r="Q229" s="24"/>
      <c r="R229" s="24"/>
      <c r="S229" s="24"/>
      <c r="T229" s="24"/>
    </row>
    <row r="230" spans="1:20" s="4" customFormat="1" ht="15" customHeight="1">
      <c r="A230" s="21"/>
      <c r="D230" s="22"/>
      <c r="E230" s="97"/>
      <c r="F230" s="23"/>
      <c r="G230" s="23"/>
      <c r="H230" s="23"/>
      <c r="I230" s="24"/>
      <c r="J230" s="24"/>
      <c r="K230" s="24"/>
      <c r="L230" s="24"/>
      <c r="M230" s="24"/>
      <c r="N230" s="23"/>
      <c r="O230" s="23"/>
      <c r="P230" s="23"/>
      <c r="Q230" s="24"/>
      <c r="R230" s="24"/>
      <c r="S230" s="24"/>
      <c r="T230" s="24"/>
    </row>
    <row r="231" spans="1:20" s="4" customFormat="1" ht="15" customHeight="1">
      <c r="A231" s="21"/>
      <c r="D231" s="22"/>
      <c r="E231" s="97"/>
      <c r="F231" s="23"/>
      <c r="G231" s="23"/>
      <c r="H231" s="23"/>
      <c r="I231" s="24"/>
      <c r="J231" s="24"/>
      <c r="K231" s="24"/>
      <c r="L231" s="24"/>
      <c r="M231" s="24"/>
      <c r="N231" s="23"/>
      <c r="O231" s="23"/>
      <c r="P231" s="23"/>
      <c r="Q231" s="24"/>
      <c r="R231" s="24"/>
      <c r="S231" s="24"/>
      <c r="T231" s="24"/>
    </row>
    <row r="232" spans="1:20" s="4" customFormat="1" ht="15" customHeight="1">
      <c r="A232" s="21"/>
      <c r="D232" s="22"/>
      <c r="E232" s="97"/>
      <c r="F232" s="23"/>
      <c r="G232" s="23"/>
      <c r="H232" s="23"/>
      <c r="I232" s="24"/>
      <c r="J232" s="24"/>
      <c r="K232" s="24"/>
      <c r="L232" s="24"/>
      <c r="M232" s="24"/>
      <c r="N232" s="23"/>
      <c r="O232" s="23"/>
      <c r="P232" s="23"/>
      <c r="Q232" s="24"/>
      <c r="R232" s="24"/>
      <c r="S232" s="24"/>
      <c r="T232" s="24"/>
    </row>
    <row r="233" spans="1:20" s="4" customFormat="1" ht="15" customHeight="1">
      <c r="A233" s="21"/>
      <c r="D233" s="22"/>
      <c r="E233" s="97"/>
      <c r="F233" s="23"/>
      <c r="G233" s="23"/>
      <c r="H233" s="23"/>
      <c r="I233" s="24"/>
      <c r="J233" s="24"/>
      <c r="K233" s="24"/>
      <c r="L233" s="24"/>
      <c r="M233" s="24"/>
      <c r="N233" s="23"/>
      <c r="O233" s="23"/>
      <c r="P233" s="23"/>
      <c r="Q233" s="24"/>
      <c r="R233" s="24"/>
      <c r="S233" s="24"/>
      <c r="T233" s="24"/>
    </row>
    <row r="234" spans="1:20" s="4" customFormat="1" ht="15" customHeight="1">
      <c r="A234" s="21"/>
      <c r="D234" s="22"/>
      <c r="E234" s="97"/>
      <c r="F234" s="23"/>
      <c r="G234" s="23"/>
      <c r="H234" s="23"/>
      <c r="I234" s="24"/>
      <c r="J234" s="24"/>
      <c r="K234" s="24"/>
      <c r="L234" s="24"/>
      <c r="M234" s="24"/>
      <c r="N234" s="23"/>
      <c r="O234" s="23"/>
      <c r="P234" s="23"/>
      <c r="Q234" s="24"/>
      <c r="R234" s="24"/>
      <c r="S234" s="24"/>
      <c r="T234" s="24"/>
    </row>
    <row r="235" spans="1:20" s="4" customFormat="1" ht="15" customHeight="1">
      <c r="A235" s="21"/>
      <c r="D235" s="22"/>
      <c r="E235" s="97"/>
      <c r="F235" s="23"/>
      <c r="G235" s="23"/>
      <c r="H235" s="23"/>
      <c r="I235" s="24"/>
      <c r="J235" s="24"/>
      <c r="K235" s="24"/>
      <c r="L235" s="24"/>
      <c r="M235" s="24"/>
      <c r="N235" s="23"/>
      <c r="O235" s="23"/>
      <c r="P235" s="23"/>
      <c r="Q235" s="24"/>
      <c r="R235" s="24"/>
      <c r="S235" s="24"/>
      <c r="T235" s="24"/>
    </row>
    <row r="236" spans="1:20" s="4" customFormat="1" ht="15" customHeight="1">
      <c r="A236" s="21"/>
      <c r="D236" s="22"/>
      <c r="E236" s="97"/>
      <c r="F236" s="23"/>
      <c r="G236" s="23"/>
      <c r="H236" s="23"/>
      <c r="I236" s="24"/>
      <c r="J236" s="24"/>
      <c r="K236" s="24"/>
      <c r="L236" s="24"/>
      <c r="M236" s="24"/>
      <c r="N236" s="23"/>
      <c r="O236" s="23"/>
      <c r="P236" s="23"/>
      <c r="Q236" s="24"/>
      <c r="R236" s="24"/>
      <c r="S236" s="24"/>
      <c r="T236" s="24"/>
    </row>
    <row r="237" spans="1:20" s="4" customFormat="1" ht="15" customHeight="1">
      <c r="A237" s="21"/>
      <c r="D237" s="22"/>
      <c r="E237" s="97"/>
      <c r="F237" s="23"/>
      <c r="G237" s="23"/>
      <c r="H237" s="23"/>
      <c r="I237" s="24"/>
      <c r="J237" s="24"/>
      <c r="K237" s="24"/>
      <c r="L237" s="24"/>
      <c r="M237" s="24"/>
      <c r="N237" s="23"/>
      <c r="O237" s="23"/>
      <c r="P237" s="23"/>
      <c r="Q237" s="24"/>
      <c r="R237" s="24"/>
      <c r="S237" s="24"/>
      <c r="T237" s="24"/>
    </row>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sheetData>
  <sheetProtection/>
  <autoFilter ref="A1:L737"/>
  <mergeCells count="16">
    <mergeCell ref="V2:V4"/>
    <mergeCell ref="X2:X4"/>
    <mergeCell ref="F2:L2"/>
    <mergeCell ref="J3:L3"/>
    <mergeCell ref="G3:I3"/>
    <mergeCell ref="E2:E4"/>
    <mergeCell ref="Y2:Y4"/>
    <mergeCell ref="Z2:Z4"/>
    <mergeCell ref="A2:A4"/>
    <mergeCell ref="C2:D4"/>
    <mergeCell ref="B2:B4"/>
    <mergeCell ref="W2:W4"/>
    <mergeCell ref="O3:Q3"/>
    <mergeCell ref="R3:T3"/>
    <mergeCell ref="N2:T2"/>
    <mergeCell ref="U2:U4"/>
  </mergeCells>
  <printOptions horizontalCentered="1"/>
  <pageMargins left="0.1968503937007874" right="0.1968503937007874" top="0.5905511811023623" bottom="0.1968503937007874" header="0.31496062992125984" footer="0.5118110236220472"/>
  <pageSetup horizontalDpi="300" verticalDpi="300" orientation="landscape" paperSize="9" scale="40"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sheetPr>
    <tabColor theme="3" tint="0.7999799847602844"/>
  </sheetPr>
  <dimension ref="A1:Z237"/>
  <sheetViews>
    <sheetView zoomScale="75" zoomScaleNormal="75" zoomScaleSheetLayoutView="70" zoomScalePageLayoutView="0" workbookViewId="0" topLeftCell="B1">
      <pane xSplit="3" ySplit="4" topLeftCell="E5" activePane="bottomRight" state="frozen"/>
      <selection pane="topLeft" activeCell="C14" sqref="C14"/>
      <selection pane="topRight" activeCell="C14" sqref="C14"/>
      <selection pane="bottomLeft" activeCell="C14" sqref="C14"/>
      <selection pane="bottomRight" activeCell="D74" sqref="D74"/>
    </sheetView>
  </sheetViews>
  <sheetFormatPr defaultColWidth="9.00390625" defaultRowHeight="13.5"/>
  <cols>
    <col min="1" max="1" width="4.625" style="6" hidden="1" customWidth="1"/>
    <col min="2" max="2" width="8.375" style="4" customWidth="1"/>
    <col min="3" max="3" width="4.50390625" style="4" bestFit="1" customWidth="1"/>
    <col min="4" max="4" width="38.625" style="2" customWidth="1"/>
    <col min="5" max="5" width="9.375" style="9" bestFit="1" customWidth="1"/>
    <col min="6" max="6" width="6.75390625" style="18" customWidth="1"/>
    <col min="7" max="8" width="13.375" style="18" customWidth="1"/>
    <col min="9" max="9" width="13.375" style="3" customWidth="1"/>
    <col min="10" max="10" width="13.00390625" style="3" customWidth="1"/>
    <col min="11" max="11" width="12.25390625" style="3" customWidth="1"/>
    <col min="12" max="12" width="13.00390625" style="3" customWidth="1"/>
    <col min="13" max="13" width="3.125" style="3" customWidth="1"/>
    <col min="14" max="14" width="6.75390625" style="18" customWidth="1"/>
    <col min="15" max="16" width="13.375" style="18" customWidth="1"/>
    <col min="17" max="17" width="13.375" style="3" customWidth="1"/>
    <col min="18" max="18" width="13.00390625" style="3" customWidth="1"/>
    <col min="19" max="19" width="12.25390625" style="3" customWidth="1"/>
    <col min="20" max="20" width="13.00390625" style="3" customWidth="1"/>
    <col min="21" max="21" width="7.625" style="1" customWidth="1"/>
    <col min="22" max="22" width="9.00390625" style="1" customWidth="1"/>
    <col min="23" max="23" width="11.625" style="1" customWidth="1"/>
    <col min="24" max="26" width="11.375" style="1" bestFit="1" customWidth="1"/>
    <col min="27" max="16384" width="9.00390625" style="1" customWidth="1"/>
  </cols>
  <sheetData>
    <row r="1" spans="1:20" s="4" customFormat="1" ht="13.5" customHeight="1" thickBot="1">
      <c r="A1" s="21"/>
      <c r="D1" s="22"/>
      <c r="E1" s="29"/>
      <c r="F1" s="23"/>
      <c r="G1" s="23"/>
      <c r="H1" s="23"/>
      <c r="I1" s="24"/>
      <c r="J1" s="24"/>
      <c r="K1" s="24"/>
      <c r="L1" s="24"/>
      <c r="M1" s="24"/>
      <c r="N1" s="23"/>
      <c r="O1" s="23"/>
      <c r="P1" s="23"/>
      <c r="Q1" s="24"/>
      <c r="R1" s="24"/>
      <c r="S1" s="24"/>
      <c r="T1" s="24"/>
    </row>
    <row r="2" spans="1:26" s="4" customFormat="1" ht="16.5" customHeight="1" thickBot="1">
      <c r="A2" s="146"/>
      <c r="B2" s="149" t="s">
        <v>3</v>
      </c>
      <c r="C2" s="149" t="s">
        <v>18</v>
      </c>
      <c r="D2" s="150"/>
      <c r="E2" s="169" t="s">
        <v>178</v>
      </c>
      <c r="F2" s="160" t="s">
        <v>172</v>
      </c>
      <c r="G2" s="161"/>
      <c r="H2" s="161"/>
      <c r="I2" s="161"/>
      <c r="J2" s="161"/>
      <c r="K2" s="161"/>
      <c r="L2" s="162"/>
      <c r="M2" s="20"/>
      <c r="N2" s="160" t="s">
        <v>230</v>
      </c>
      <c r="O2" s="161"/>
      <c r="P2" s="161"/>
      <c r="Q2" s="161"/>
      <c r="R2" s="161"/>
      <c r="S2" s="161"/>
      <c r="T2" s="162"/>
      <c r="U2" s="163" t="s">
        <v>7</v>
      </c>
      <c r="V2" s="163" t="s">
        <v>1</v>
      </c>
      <c r="W2" s="152" t="s">
        <v>19</v>
      </c>
      <c r="X2" s="166" t="s">
        <v>175</v>
      </c>
      <c r="Y2" s="140" t="s">
        <v>176</v>
      </c>
      <c r="Z2" s="143" t="s">
        <v>177</v>
      </c>
    </row>
    <row r="3" spans="1:26" s="4" customFormat="1" ht="16.5" customHeight="1">
      <c r="A3" s="147"/>
      <c r="B3" s="149"/>
      <c r="C3" s="151"/>
      <c r="D3" s="150"/>
      <c r="E3" s="169"/>
      <c r="F3" s="28"/>
      <c r="G3" s="155" t="s">
        <v>17</v>
      </c>
      <c r="H3" s="156"/>
      <c r="I3" s="157"/>
      <c r="J3" s="158" t="s">
        <v>16</v>
      </c>
      <c r="K3" s="158"/>
      <c r="L3" s="159"/>
      <c r="M3" s="33"/>
      <c r="N3" s="28"/>
      <c r="O3" s="155" t="s">
        <v>17</v>
      </c>
      <c r="P3" s="156"/>
      <c r="Q3" s="157"/>
      <c r="R3" s="158" t="s">
        <v>16</v>
      </c>
      <c r="S3" s="158"/>
      <c r="T3" s="159"/>
      <c r="U3" s="164"/>
      <c r="V3" s="153"/>
      <c r="W3" s="153"/>
      <c r="X3" s="167"/>
      <c r="Y3" s="141"/>
      <c r="Z3" s="144"/>
    </row>
    <row r="4" spans="1:26" s="21" customFormat="1" ht="16.5" customHeight="1" thickBot="1">
      <c r="A4" s="148"/>
      <c r="B4" s="149"/>
      <c r="C4" s="150"/>
      <c r="D4" s="150"/>
      <c r="E4" s="169"/>
      <c r="F4" s="59" t="s">
        <v>2</v>
      </c>
      <c r="G4" s="60" t="s">
        <v>0</v>
      </c>
      <c r="H4" s="61" t="s">
        <v>6</v>
      </c>
      <c r="I4" s="62" t="s">
        <v>5</v>
      </c>
      <c r="J4" s="63" t="s">
        <v>0</v>
      </c>
      <c r="K4" s="64" t="s">
        <v>6</v>
      </c>
      <c r="L4" s="65" t="s">
        <v>5</v>
      </c>
      <c r="M4" s="33"/>
      <c r="N4" s="59" t="s">
        <v>2</v>
      </c>
      <c r="O4" s="60" t="s">
        <v>0</v>
      </c>
      <c r="P4" s="61" t="s">
        <v>6</v>
      </c>
      <c r="Q4" s="62" t="s">
        <v>5</v>
      </c>
      <c r="R4" s="63" t="s">
        <v>0</v>
      </c>
      <c r="S4" s="64" t="s">
        <v>6</v>
      </c>
      <c r="T4" s="65" t="s">
        <v>5</v>
      </c>
      <c r="U4" s="165"/>
      <c r="V4" s="154"/>
      <c r="W4" s="154"/>
      <c r="X4" s="168"/>
      <c r="Y4" s="142"/>
      <c r="Z4" s="145"/>
    </row>
    <row r="5" spans="1:26" s="4" customFormat="1" ht="27" customHeight="1" thickTop="1">
      <c r="A5" s="19"/>
      <c r="B5" s="35" t="s">
        <v>21</v>
      </c>
      <c r="C5" s="35">
        <v>1</v>
      </c>
      <c r="D5" s="36" t="s">
        <v>135</v>
      </c>
      <c r="E5" s="96">
        <v>2</v>
      </c>
      <c r="F5" s="66">
        <v>10</v>
      </c>
      <c r="G5" s="67">
        <v>0</v>
      </c>
      <c r="H5" s="68">
        <v>0</v>
      </c>
      <c r="I5" s="69">
        <f aca="true" t="shared" si="0" ref="I5:I68">IF(AND(G5&gt;0,H5&gt;0),H5/G5,0)</f>
        <v>0</v>
      </c>
      <c r="J5" s="70">
        <v>0</v>
      </c>
      <c r="K5" s="71">
        <f>H5</f>
        <v>0</v>
      </c>
      <c r="L5" s="72">
        <f aca="true" t="shared" si="1" ref="L5:L68">IF(AND(J5&gt;0,K5&gt;0),K5/J5,0)</f>
        <v>0</v>
      </c>
      <c r="M5" s="34"/>
      <c r="N5" s="66">
        <v>10</v>
      </c>
      <c r="O5" s="67">
        <v>0</v>
      </c>
      <c r="P5" s="68">
        <v>0</v>
      </c>
      <c r="Q5" s="72">
        <f aca="true" t="shared" si="2" ref="Q5:Q31">IF(AND(O5&gt;0,P5&gt;0),P5/O5,0)</f>
        <v>0</v>
      </c>
      <c r="R5" s="67">
        <v>0</v>
      </c>
      <c r="S5" s="68">
        <v>0</v>
      </c>
      <c r="T5" s="72">
        <f aca="true" t="shared" si="3" ref="T5:T68">IF(AND(R5&gt;0,S5&gt;0),S5/R5,0)</f>
        <v>0</v>
      </c>
      <c r="U5" s="73"/>
      <c r="V5" s="74"/>
      <c r="W5" s="113"/>
      <c r="X5" s="86" t="s">
        <v>180</v>
      </c>
      <c r="Y5" s="87" t="s">
        <v>180</v>
      </c>
      <c r="Z5" s="88" t="s">
        <v>180</v>
      </c>
    </row>
    <row r="6" spans="1:26" s="4" customFormat="1" ht="27" customHeight="1">
      <c r="A6" s="19"/>
      <c r="B6" s="35" t="s">
        <v>21</v>
      </c>
      <c r="C6" s="35">
        <v>2</v>
      </c>
      <c r="D6" s="36" t="s">
        <v>133</v>
      </c>
      <c r="E6" s="96">
        <v>5</v>
      </c>
      <c r="F6" s="51">
        <v>20</v>
      </c>
      <c r="G6" s="52">
        <v>16</v>
      </c>
      <c r="H6" s="53">
        <v>120387</v>
      </c>
      <c r="I6" s="54">
        <f t="shared" si="0"/>
        <v>7524.1875</v>
      </c>
      <c r="J6" s="55">
        <v>799</v>
      </c>
      <c r="K6" s="56">
        <f aca="true" t="shared" si="4" ref="K6:K68">H6</f>
        <v>120387</v>
      </c>
      <c r="L6" s="57">
        <f t="shared" si="1"/>
        <v>150.6720901126408</v>
      </c>
      <c r="M6" s="34"/>
      <c r="N6" s="51">
        <v>20</v>
      </c>
      <c r="O6" s="52">
        <v>12</v>
      </c>
      <c r="P6" s="53">
        <v>78402</v>
      </c>
      <c r="Q6" s="57">
        <f t="shared" si="2"/>
        <v>6533.5</v>
      </c>
      <c r="R6" s="55">
        <v>704</v>
      </c>
      <c r="S6" s="53">
        <v>78402</v>
      </c>
      <c r="T6" s="57">
        <f t="shared" si="3"/>
        <v>111.36647727272727</v>
      </c>
      <c r="U6" s="44"/>
      <c r="V6" s="45"/>
      <c r="W6" s="114"/>
      <c r="X6" s="89" t="s">
        <v>180</v>
      </c>
      <c r="Y6" s="90" t="s">
        <v>180</v>
      </c>
      <c r="Z6" s="91" t="s">
        <v>180</v>
      </c>
    </row>
    <row r="7" spans="1:26" s="4" customFormat="1" ht="27" customHeight="1">
      <c r="A7" s="19"/>
      <c r="B7" s="35" t="s">
        <v>21</v>
      </c>
      <c r="C7" s="35">
        <v>3</v>
      </c>
      <c r="D7" s="37" t="s">
        <v>22</v>
      </c>
      <c r="E7" s="96">
        <v>2</v>
      </c>
      <c r="F7" s="51">
        <v>30</v>
      </c>
      <c r="G7" s="52">
        <v>0</v>
      </c>
      <c r="H7" s="53">
        <v>0</v>
      </c>
      <c r="I7" s="54">
        <f t="shared" si="0"/>
        <v>0</v>
      </c>
      <c r="J7" s="55">
        <v>0</v>
      </c>
      <c r="K7" s="56">
        <f t="shared" si="4"/>
        <v>0</v>
      </c>
      <c r="L7" s="57">
        <f t="shared" si="1"/>
        <v>0</v>
      </c>
      <c r="M7" s="34"/>
      <c r="N7" s="51">
        <v>30</v>
      </c>
      <c r="O7" s="52">
        <v>0</v>
      </c>
      <c r="P7" s="53">
        <v>0</v>
      </c>
      <c r="Q7" s="54">
        <f t="shared" si="2"/>
        <v>0</v>
      </c>
      <c r="R7" s="55">
        <v>0</v>
      </c>
      <c r="S7" s="56">
        <f aca="true" t="shared" si="5" ref="S7:S17">P7</f>
        <v>0</v>
      </c>
      <c r="T7" s="57">
        <f t="shared" si="3"/>
        <v>0</v>
      </c>
      <c r="U7" s="44"/>
      <c r="V7" s="45"/>
      <c r="W7" s="114"/>
      <c r="X7" s="89" t="s">
        <v>179</v>
      </c>
      <c r="Y7" s="90" t="s">
        <v>179</v>
      </c>
      <c r="Z7" s="91" t="s">
        <v>179</v>
      </c>
    </row>
    <row r="8" spans="1:26" s="4" customFormat="1" ht="27" customHeight="1">
      <c r="A8" s="19"/>
      <c r="B8" s="35" t="s">
        <v>21</v>
      </c>
      <c r="C8" s="35">
        <v>4</v>
      </c>
      <c r="D8" s="36" t="s">
        <v>23</v>
      </c>
      <c r="E8" s="96">
        <v>5</v>
      </c>
      <c r="F8" s="51">
        <v>10</v>
      </c>
      <c r="G8" s="52">
        <v>0</v>
      </c>
      <c r="H8" s="53">
        <v>0</v>
      </c>
      <c r="I8" s="54">
        <f t="shared" si="0"/>
        <v>0</v>
      </c>
      <c r="J8" s="55">
        <v>0</v>
      </c>
      <c r="K8" s="56">
        <f t="shared" si="4"/>
        <v>0</v>
      </c>
      <c r="L8" s="57">
        <f t="shared" si="1"/>
        <v>0</v>
      </c>
      <c r="M8" s="34"/>
      <c r="N8" s="51">
        <v>10</v>
      </c>
      <c r="O8" s="52">
        <v>0</v>
      </c>
      <c r="P8" s="53">
        <v>0</v>
      </c>
      <c r="Q8" s="54">
        <f t="shared" si="2"/>
        <v>0</v>
      </c>
      <c r="R8" s="55">
        <v>0</v>
      </c>
      <c r="S8" s="56">
        <f t="shared" si="5"/>
        <v>0</v>
      </c>
      <c r="T8" s="57">
        <f t="shared" si="3"/>
        <v>0</v>
      </c>
      <c r="U8" s="44"/>
      <c r="V8" s="45"/>
      <c r="W8" s="114"/>
      <c r="X8" s="89" t="s">
        <v>180</v>
      </c>
      <c r="Y8" s="90" t="s">
        <v>180</v>
      </c>
      <c r="Z8" s="91" t="s">
        <v>180</v>
      </c>
    </row>
    <row r="9" spans="1:26" s="4" customFormat="1" ht="27" customHeight="1">
      <c r="A9" s="19"/>
      <c r="B9" s="35" t="s">
        <v>21</v>
      </c>
      <c r="C9" s="35">
        <v>5</v>
      </c>
      <c r="D9" s="38" t="s">
        <v>251</v>
      </c>
      <c r="E9" s="96">
        <v>3</v>
      </c>
      <c r="F9" s="51"/>
      <c r="G9" s="52"/>
      <c r="H9" s="53"/>
      <c r="I9" s="54"/>
      <c r="J9" s="55"/>
      <c r="K9" s="56"/>
      <c r="L9" s="57"/>
      <c r="M9" s="34"/>
      <c r="N9" s="51">
        <v>10</v>
      </c>
      <c r="O9" s="52">
        <v>0</v>
      </c>
      <c r="P9" s="53">
        <v>0</v>
      </c>
      <c r="Q9" s="54">
        <f t="shared" si="2"/>
        <v>0</v>
      </c>
      <c r="R9" s="55">
        <v>0</v>
      </c>
      <c r="S9" s="56">
        <f t="shared" si="5"/>
        <v>0</v>
      </c>
      <c r="T9" s="57">
        <f>IF(AND(R9&gt;0,S9&gt;0),S9/R9,0)</f>
        <v>0</v>
      </c>
      <c r="U9" s="44"/>
      <c r="V9" s="45"/>
      <c r="W9" s="114"/>
      <c r="X9" s="89" t="s">
        <v>179</v>
      </c>
      <c r="Y9" s="90" t="s">
        <v>179</v>
      </c>
      <c r="Z9" s="91" t="s">
        <v>179</v>
      </c>
    </row>
    <row r="10" spans="1:26" s="4" customFormat="1" ht="27" customHeight="1">
      <c r="A10" s="19"/>
      <c r="B10" s="35" t="s">
        <v>21</v>
      </c>
      <c r="C10" s="35">
        <v>6</v>
      </c>
      <c r="D10" s="36" t="s">
        <v>24</v>
      </c>
      <c r="E10" s="96">
        <v>5</v>
      </c>
      <c r="F10" s="51">
        <v>20</v>
      </c>
      <c r="G10" s="52">
        <v>0</v>
      </c>
      <c r="H10" s="53">
        <v>0</v>
      </c>
      <c r="I10" s="54">
        <f t="shared" si="0"/>
        <v>0</v>
      </c>
      <c r="J10" s="55">
        <v>0</v>
      </c>
      <c r="K10" s="56">
        <f t="shared" si="4"/>
        <v>0</v>
      </c>
      <c r="L10" s="57">
        <f t="shared" si="1"/>
        <v>0</v>
      </c>
      <c r="M10" s="34"/>
      <c r="N10" s="51">
        <v>20</v>
      </c>
      <c r="O10" s="52">
        <v>0</v>
      </c>
      <c r="P10" s="53">
        <v>0</v>
      </c>
      <c r="Q10" s="54">
        <f t="shared" si="2"/>
        <v>0</v>
      </c>
      <c r="R10" s="55">
        <v>0</v>
      </c>
      <c r="S10" s="56">
        <f t="shared" si="5"/>
        <v>0</v>
      </c>
      <c r="T10" s="57">
        <f t="shared" si="3"/>
        <v>0</v>
      </c>
      <c r="U10" s="44"/>
      <c r="V10" s="45"/>
      <c r="W10" s="114"/>
      <c r="X10" s="89" t="s">
        <v>180</v>
      </c>
      <c r="Y10" s="90" t="s">
        <v>180</v>
      </c>
      <c r="Z10" s="91" t="s">
        <v>180</v>
      </c>
    </row>
    <row r="11" spans="1:26" s="4" customFormat="1" ht="27" customHeight="1">
      <c r="A11" s="19"/>
      <c r="B11" s="35" t="s">
        <v>21</v>
      </c>
      <c r="C11" s="35">
        <v>7</v>
      </c>
      <c r="D11" s="38" t="s">
        <v>25</v>
      </c>
      <c r="E11" s="96">
        <v>5</v>
      </c>
      <c r="F11" s="51">
        <v>20</v>
      </c>
      <c r="G11" s="52">
        <v>0</v>
      </c>
      <c r="H11" s="53">
        <v>0</v>
      </c>
      <c r="I11" s="54">
        <f t="shared" si="0"/>
        <v>0</v>
      </c>
      <c r="J11" s="55">
        <v>0</v>
      </c>
      <c r="K11" s="56">
        <f t="shared" si="4"/>
        <v>0</v>
      </c>
      <c r="L11" s="57">
        <f t="shared" si="1"/>
        <v>0</v>
      </c>
      <c r="M11" s="34"/>
      <c r="N11" s="51">
        <v>20</v>
      </c>
      <c r="O11" s="52">
        <v>0</v>
      </c>
      <c r="P11" s="53">
        <v>0</v>
      </c>
      <c r="Q11" s="54">
        <f t="shared" si="2"/>
        <v>0</v>
      </c>
      <c r="R11" s="55">
        <v>0</v>
      </c>
      <c r="S11" s="56">
        <f t="shared" si="5"/>
        <v>0</v>
      </c>
      <c r="T11" s="57">
        <f t="shared" si="3"/>
        <v>0</v>
      </c>
      <c r="U11" s="44"/>
      <c r="V11" s="45"/>
      <c r="W11" s="114"/>
      <c r="X11" s="89" t="s">
        <v>180</v>
      </c>
      <c r="Y11" s="90" t="s">
        <v>180</v>
      </c>
      <c r="Z11" s="91" t="s">
        <v>180</v>
      </c>
    </row>
    <row r="12" spans="1:26" s="4" customFormat="1" ht="27" customHeight="1">
      <c r="A12" s="19"/>
      <c r="B12" s="35" t="s">
        <v>21</v>
      </c>
      <c r="C12" s="35">
        <v>8</v>
      </c>
      <c r="D12" s="36" t="s">
        <v>115</v>
      </c>
      <c r="E12" s="96">
        <v>4</v>
      </c>
      <c r="F12" s="51">
        <v>10</v>
      </c>
      <c r="G12" s="52">
        <v>0</v>
      </c>
      <c r="H12" s="53">
        <v>0</v>
      </c>
      <c r="I12" s="54">
        <f t="shared" si="0"/>
        <v>0</v>
      </c>
      <c r="J12" s="55">
        <v>0</v>
      </c>
      <c r="K12" s="56">
        <f t="shared" si="4"/>
        <v>0</v>
      </c>
      <c r="L12" s="57">
        <f t="shared" si="1"/>
        <v>0</v>
      </c>
      <c r="M12" s="34"/>
      <c r="N12" s="51">
        <v>10</v>
      </c>
      <c r="O12" s="52">
        <v>0</v>
      </c>
      <c r="P12" s="53">
        <v>0</v>
      </c>
      <c r="Q12" s="54">
        <f t="shared" si="2"/>
        <v>0</v>
      </c>
      <c r="R12" s="55">
        <v>0</v>
      </c>
      <c r="S12" s="56">
        <f t="shared" si="5"/>
        <v>0</v>
      </c>
      <c r="T12" s="57">
        <f t="shared" si="3"/>
        <v>0</v>
      </c>
      <c r="U12" s="44"/>
      <c r="V12" s="45"/>
      <c r="W12" s="114"/>
      <c r="X12" s="89" t="s">
        <v>180</v>
      </c>
      <c r="Y12" s="90" t="s">
        <v>180</v>
      </c>
      <c r="Z12" s="91" t="s">
        <v>180</v>
      </c>
    </row>
    <row r="13" spans="1:26" s="4" customFormat="1" ht="27" customHeight="1">
      <c r="A13" s="19"/>
      <c r="B13" s="35" t="s">
        <v>21</v>
      </c>
      <c r="C13" s="35">
        <v>9</v>
      </c>
      <c r="D13" s="38" t="s">
        <v>140</v>
      </c>
      <c r="E13" s="96">
        <v>4</v>
      </c>
      <c r="F13" s="51">
        <v>20</v>
      </c>
      <c r="G13" s="52">
        <v>0</v>
      </c>
      <c r="H13" s="53">
        <v>0</v>
      </c>
      <c r="I13" s="54">
        <f t="shared" si="0"/>
        <v>0</v>
      </c>
      <c r="J13" s="55">
        <v>0</v>
      </c>
      <c r="K13" s="56">
        <f t="shared" si="4"/>
        <v>0</v>
      </c>
      <c r="L13" s="57">
        <f t="shared" si="1"/>
        <v>0</v>
      </c>
      <c r="M13" s="34"/>
      <c r="N13" s="51">
        <v>20</v>
      </c>
      <c r="O13" s="52">
        <v>12</v>
      </c>
      <c r="P13" s="53">
        <v>379183</v>
      </c>
      <c r="Q13" s="57">
        <f t="shared" si="2"/>
        <v>31598.583333333332</v>
      </c>
      <c r="R13" s="55">
        <v>553</v>
      </c>
      <c r="S13" s="56">
        <f t="shared" si="5"/>
        <v>379183</v>
      </c>
      <c r="T13" s="57">
        <f t="shared" si="3"/>
        <v>685.6835443037975</v>
      </c>
      <c r="U13" s="44"/>
      <c r="V13" s="45"/>
      <c r="W13" s="114"/>
      <c r="X13" s="89" t="s">
        <v>180</v>
      </c>
      <c r="Y13" s="90" t="s">
        <v>180</v>
      </c>
      <c r="Z13" s="91" t="s">
        <v>180</v>
      </c>
    </row>
    <row r="14" spans="1:26" s="4" customFormat="1" ht="27" customHeight="1">
      <c r="A14" s="19"/>
      <c r="B14" s="35" t="s">
        <v>21</v>
      </c>
      <c r="C14" s="35">
        <v>10</v>
      </c>
      <c r="D14" s="38" t="s">
        <v>26</v>
      </c>
      <c r="E14" s="96">
        <v>4</v>
      </c>
      <c r="F14" s="51">
        <v>20</v>
      </c>
      <c r="G14" s="52">
        <v>0</v>
      </c>
      <c r="H14" s="53">
        <v>0</v>
      </c>
      <c r="I14" s="54">
        <f t="shared" si="0"/>
        <v>0</v>
      </c>
      <c r="J14" s="55">
        <v>0</v>
      </c>
      <c r="K14" s="56">
        <f t="shared" si="4"/>
        <v>0</v>
      </c>
      <c r="L14" s="57">
        <f t="shared" si="1"/>
        <v>0</v>
      </c>
      <c r="M14" s="34"/>
      <c r="N14" s="51">
        <v>20</v>
      </c>
      <c r="O14" s="52">
        <v>0</v>
      </c>
      <c r="P14" s="53">
        <v>0</v>
      </c>
      <c r="Q14" s="54">
        <f t="shared" si="2"/>
        <v>0</v>
      </c>
      <c r="R14" s="55">
        <v>0</v>
      </c>
      <c r="S14" s="56">
        <f t="shared" si="5"/>
        <v>0</v>
      </c>
      <c r="T14" s="57">
        <f t="shared" si="3"/>
        <v>0</v>
      </c>
      <c r="U14" s="44"/>
      <c r="V14" s="45"/>
      <c r="W14" s="114"/>
      <c r="X14" s="89" t="s">
        <v>180</v>
      </c>
      <c r="Y14" s="90" t="s">
        <v>180</v>
      </c>
      <c r="Z14" s="91" t="s">
        <v>180</v>
      </c>
    </row>
    <row r="15" spans="1:26" s="4" customFormat="1" ht="27" customHeight="1">
      <c r="A15" s="19"/>
      <c r="B15" s="35" t="s">
        <v>21</v>
      </c>
      <c r="C15" s="35">
        <v>11</v>
      </c>
      <c r="D15" s="38" t="s">
        <v>116</v>
      </c>
      <c r="E15" s="96">
        <v>4</v>
      </c>
      <c r="F15" s="51">
        <v>15</v>
      </c>
      <c r="G15" s="52">
        <v>19</v>
      </c>
      <c r="H15" s="53">
        <v>116224</v>
      </c>
      <c r="I15" s="54">
        <f t="shared" si="0"/>
        <v>6117.0526315789475</v>
      </c>
      <c r="J15" s="55">
        <v>1473</v>
      </c>
      <c r="K15" s="56">
        <f t="shared" si="4"/>
        <v>116224</v>
      </c>
      <c r="L15" s="57">
        <f t="shared" si="1"/>
        <v>78.90291921249151</v>
      </c>
      <c r="M15" s="34"/>
      <c r="N15" s="51">
        <v>15</v>
      </c>
      <c r="O15" s="52">
        <v>9</v>
      </c>
      <c r="P15" s="53">
        <v>34495</v>
      </c>
      <c r="Q15" s="57">
        <f t="shared" si="2"/>
        <v>3832.777777777778</v>
      </c>
      <c r="R15" s="55">
        <v>511</v>
      </c>
      <c r="S15" s="56">
        <f t="shared" si="5"/>
        <v>34495</v>
      </c>
      <c r="T15" s="57">
        <f t="shared" si="3"/>
        <v>67.50489236790607</v>
      </c>
      <c r="U15" s="48"/>
      <c r="V15" s="45"/>
      <c r="W15" s="114"/>
      <c r="X15" s="89" t="s">
        <v>180</v>
      </c>
      <c r="Y15" s="90" t="s">
        <v>180</v>
      </c>
      <c r="Z15" s="91" t="s">
        <v>180</v>
      </c>
    </row>
    <row r="16" spans="1:26" s="4" customFormat="1" ht="27" customHeight="1">
      <c r="A16" s="19"/>
      <c r="B16" s="35" t="s">
        <v>21</v>
      </c>
      <c r="C16" s="35">
        <v>12</v>
      </c>
      <c r="D16" s="38" t="s">
        <v>117</v>
      </c>
      <c r="E16" s="96">
        <v>4</v>
      </c>
      <c r="F16" s="51">
        <v>10</v>
      </c>
      <c r="G16" s="52">
        <v>0</v>
      </c>
      <c r="H16" s="53">
        <v>0</v>
      </c>
      <c r="I16" s="54">
        <f t="shared" si="0"/>
        <v>0</v>
      </c>
      <c r="J16" s="55">
        <v>0</v>
      </c>
      <c r="K16" s="56">
        <f t="shared" si="4"/>
        <v>0</v>
      </c>
      <c r="L16" s="57">
        <f t="shared" si="1"/>
        <v>0</v>
      </c>
      <c r="M16" s="34"/>
      <c r="N16" s="51">
        <v>10</v>
      </c>
      <c r="O16" s="52">
        <v>0</v>
      </c>
      <c r="P16" s="53">
        <v>0</v>
      </c>
      <c r="Q16" s="54">
        <f t="shared" si="2"/>
        <v>0</v>
      </c>
      <c r="R16" s="55">
        <v>0</v>
      </c>
      <c r="S16" s="56">
        <f t="shared" si="5"/>
        <v>0</v>
      </c>
      <c r="T16" s="57">
        <f t="shared" si="3"/>
        <v>0</v>
      </c>
      <c r="U16" s="48"/>
      <c r="V16" s="45"/>
      <c r="W16" s="114"/>
      <c r="X16" s="89" t="s">
        <v>180</v>
      </c>
      <c r="Y16" s="90" t="s">
        <v>180</v>
      </c>
      <c r="Z16" s="91" t="s">
        <v>180</v>
      </c>
    </row>
    <row r="17" spans="1:26" s="4" customFormat="1" ht="27" customHeight="1">
      <c r="A17" s="19"/>
      <c r="B17" s="35" t="s">
        <v>21</v>
      </c>
      <c r="C17" s="35">
        <v>13</v>
      </c>
      <c r="D17" s="38" t="s">
        <v>181</v>
      </c>
      <c r="E17" s="96">
        <v>5</v>
      </c>
      <c r="F17" s="51">
        <v>15</v>
      </c>
      <c r="G17" s="52">
        <v>0</v>
      </c>
      <c r="H17" s="53">
        <v>0</v>
      </c>
      <c r="I17" s="54">
        <f t="shared" si="0"/>
        <v>0</v>
      </c>
      <c r="J17" s="55">
        <v>0</v>
      </c>
      <c r="K17" s="56">
        <f t="shared" si="4"/>
        <v>0</v>
      </c>
      <c r="L17" s="57">
        <f t="shared" si="1"/>
        <v>0</v>
      </c>
      <c r="M17" s="34"/>
      <c r="N17" s="51">
        <v>15</v>
      </c>
      <c r="O17" s="52">
        <v>0</v>
      </c>
      <c r="P17" s="53">
        <v>0</v>
      </c>
      <c r="Q17" s="54">
        <f t="shared" si="2"/>
        <v>0</v>
      </c>
      <c r="R17" s="55">
        <v>0</v>
      </c>
      <c r="S17" s="56">
        <f t="shared" si="5"/>
        <v>0</v>
      </c>
      <c r="T17" s="57">
        <f t="shared" si="3"/>
        <v>0</v>
      </c>
      <c r="U17" s="48"/>
      <c r="V17" s="45"/>
      <c r="W17" s="114"/>
      <c r="X17" s="89" t="s">
        <v>180</v>
      </c>
      <c r="Y17" s="90" t="s">
        <v>180</v>
      </c>
      <c r="Z17" s="91" t="s">
        <v>180</v>
      </c>
    </row>
    <row r="18" spans="1:26" s="4" customFormat="1" ht="27" customHeight="1">
      <c r="A18" s="19"/>
      <c r="B18" s="35" t="s">
        <v>21</v>
      </c>
      <c r="C18" s="35">
        <v>14</v>
      </c>
      <c r="D18" s="38" t="s">
        <v>182</v>
      </c>
      <c r="E18" s="96">
        <v>4</v>
      </c>
      <c r="F18" s="51">
        <v>15</v>
      </c>
      <c r="G18" s="52">
        <v>0</v>
      </c>
      <c r="H18" s="53">
        <v>0</v>
      </c>
      <c r="I18" s="54">
        <f t="shared" si="0"/>
        <v>0</v>
      </c>
      <c r="J18" s="55">
        <v>0</v>
      </c>
      <c r="K18" s="56">
        <f t="shared" si="4"/>
        <v>0</v>
      </c>
      <c r="L18" s="57">
        <f t="shared" si="1"/>
        <v>0</v>
      </c>
      <c r="M18" s="34"/>
      <c r="N18" s="51">
        <v>15</v>
      </c>
      <c r="O18" s="52">
        <v>0</v>
      </c>
      <c r="P18" s="53">
        <v>0</v>
      </c>
      <c r="Q18" s="54">
        <f>IF(AND(O18&gt;0,P18&gt;0),P18/O18,0)</f>
        <v>0</v>
      </c>
      <c r="R18" s="55">
        <v>0</v>
      </c>
      <c r="S18" s="56">
        <f>P18</f>
        <v>0</v>
      </c>
      <c r="T18" s="57">
        <f>IF(AND(R18&gt;0,S18&gt;0),S18/R18,0)</f>
        <v>0</v>
      </c>
      <c r="U18" s="48"/>
      <c r="V18" s="45"/>
      <c r="W18" s="114"/>
      <c r="X18" s="89" t="s">
        <v>180</v>
      </c>
      <c r="Y18" s="90" t="s">
        <v>180</v>
      </c>
      <c r="Z18" s="91" t="s">
        <v>180</v>
      </c>
    </row>
    <row r="19" spans="1:26" s="4" customFormat="1" ht="27" customHeight="1">
      <c r="A19" s="19"/>
      <c r="B19" s="35" t="s">
        <v>21</v>
      </c>
      <c r="C19" s="35">
        <v>15</v>
      </c>
      <c r="D19" s="38" t="s">
        <v>183</v>
      </c>
      <c r="E19" s="96">
        <v>4</v>
      </c>
      <c r="F19" s="51">
        <v>15</v>
      </c>
      <c r="G19" s="52">
        <v>0</v>
      </c>
      <c r="H19" s="53">
        <v>0</v>
      </c>
      <c r="I19" s="54">
        <f t="shared" si="0"/>
        <v>0</v>
      </c>
      <c r="J19" s="55">
        <v>0</v>
      </c>
      <c r="K19" s="56">
        <f t="shared" si="4"/>
        <v>0</v>
      </c>
      <c r="L19" s="57">
        <f t="shared" si="1"/>
        <v>0</v>
      </c>
      <c r="M19" s="34"/>
      <c r="N19" s="51">
        <v>20</v>
      </c>
      <c r="O19" s="52"/>
      <c r="P19" s="53"/>
      <c r="Q19" s="57">
        <f t="shared" si="2"/>
        <v>0</v>
      </c>
      <c r="R19" s="55"/>
      <c r="S19" s="56"/>
      <c r="T19" s="57">
        <f t="shared" si="3"/>
        <v>0</v>
      </c>
      <c r="U19" s="48"/>
      <c r="V19" s="45"/>
      <c r="W19" s="114"/>
      <c r="X19" s="89" t="s">
        <v>180</v>
      </c>
      <c r="Y19" s="90" t="s">
        <v>180</v>
      </c>
      <c r="Z19" s="91" t="s">
        <v>180</v>
      </c>
    </row>
    <row r="20" spans="1:26" s="4" customFormat="1" ht="27" customHeight="1">
      <c r="A20" s="19"/>
      <c r="B20" s="35" t="s">
        <v>21</v>
      </c>
      <c r="C20" s="35">
        <v>16</v>
      </c>
      <c r="D20" s="38" t="s">
        <v>255</v>
      </c>
      <c r="E20" s="96">
        <v>4</v>
      </c>
      <c r="F20" s="51"/>
      <c r="G20" s="52"/>
      <c r="H20" s="53"/>
      <c r="I20" s="54"/>
      <c r="J20" s="55"/>
      <c r="K20" s="56"/>
      <c r="L20" s="57"/>
      <c r="M20" s="34"/>
      <c r="N20" s="51">
        <v>20</v>
      </c>
      <c r="O20" s="52">
        <v>0</v>
      </c>
      <c r="P20" s="53">
        <v>0</v>
      </c>
      <c r="Q20" s="54">
        <f t="shared" si="2"/>
        <v>0</v>
      </c>
      <c r="R20" s="55">
        <v>0</v>
      </c>
      <c r="S20" s="56">
        <f>P20</f>
        <v>0</v>
      </c>
      <c r="T20" s="57">
        <f>IF(AND(R20&gt;0,S20&gt;0),S20/R20,0)</f>
        <v>0</v>
      </c>
      <c r="U20" s="48" t="s">
        <v>256</v>
      </c>
      <c r="V20" s="45"/>
      <c r="W20" s="114"/>
      <c r="X20" s="89" t="s">
        <v>179</v>
      </c>
      <c r="Y20" s="90" t="s">
        <v>179</v>
      </c>
      <c r="Z20" s="91" t="s">
        <v>179</v>
      </c>
    </row>
    <row r="21" spans="1:26" s="4" customFormat="1" ht="27" customHeight="1">
      <c r="A21" s="19"/>
      <c r="B21" s="35" t="s">
        <v>21</v>
      </c>
      <c r="C21" s="35">
        <v>17</v>
      </c>
      <c r="D21" s="38" t="s">
        <v>257</v>
      </c>
      <c r="E21" s="96">
        <v>5</v>
      </c>
      <c r="F21" s="51"/>
      <c r="G21" s="52"/>
      <c r="H21" s="53"/>
      <c r="I21" s="54"/>
      <c r="J21" s="55"/>
      <c r="K21" s="56"/>
      <c r="L21" s="57"/>
      <c r="M21" s="34"/>
      <c r="N21" s="51">
        <v>20</v>
      </c>
      <c r="O21" s="52">
        <v>0</v>
      </c>
      <c r="P21" s="53">
        <v>0</v>
      </c>
      <c r="Q21" s="54">
        <f t="shared" si="2"/>
        <v>0</v>
      </c>
      <c r="R21" s="55">
        <v>0</v>
      </c>
      <c r="S21" s="56">
        <f>P21</f>
        <v>0</v>
      </c>
      <c r="T21" s="57">
        <f>IF(AND(R21&gt;0,S21&gt;0),S21/R21,0)</f>
        <v>0</v>
      </c>
      <c r="U21" s="48" t="s">
        <v>256</v>
      </c>
      <c r="V21" s="45"/>
      <c r="W21" s="114"/>
      <c r="X21" s="89" t="s">
        <v>179</v>
      </c>
      <c r="Y21" s="90" t="s">
        <v>179</v>
      </c>
      <c r="Z21" s="91" t="s">
        <v>179</v>
      </c>
    </row>
    <row r="22" spans="1:26" s="4" customFormat="1" ht="27" customHeight="1">
      <c r="A22" s="19"/>
      <c r="B22" s="35" t="s">
        <v>21</v>
      </c>
      <c r="C22" s="35">
        <v>18</v>
      </c>
      <c r="D22" s="38" t="s">
        <v>258</v>
      </c>
      <c r="E22" s="96">
        <v>5</v>
      </c>
      <c r="F22" s="51"/>
      <c r="G22" s="52"/>
      <c r="H22" s="53"/>
      <c r="I22" s="54"/>
      <c r="J22" s="55"/>
      <c r="K22" s="56"/>
      <c r="L22" s="57"/>
      <c r="M22" s="34"/>
      <c r="N22" s="51">
        <v>10</v>
      </c>
      <c r="O22" s="52">
        <v>0</v>
      </c>
      <c r="P22" s="53">
        <v>0</v>
      </c>
      <c r="Q22" s="54">
        <f t="shared" si="2"/>
        <v>0</v>
      </c>
      <c r="R22" s="55">
        <v>0</v>
      </c>
      <c r="S22" s="56">
        <f>P22</f>
        <v>0</v>
      </c>
      <c r="T22" s="57">
        <f>IF(AND(R22&gt;0,S22&gt;0),S22/R22,0)</f>
        <v>0</v>
      </c>
      <c r="U22" s="48" t="s">
        <v>256</v>
      </c>
      <c r="V22" s="45"/>
      <c r="W22" s="114"/>
      <c r="X22" s="89" t="s">
        <v>179</v>
      </c>
      <c r="Y22" s="90" t="s">
        <v>179</v>
      </c>
      <c r="Z22" s="91" t="s">
        <v>179</v>
      </c>
    </row>
    <row r="23" spans="1:26" s="4" customFormat="1" ht="27" customHeight="1">
      <c r="A23" s="19"/>
      <c r="B23" s="35" t="s">
        <v>21</v>
      </c>
      <c r="C23" s="35">
        <v>19</v>
      </c>
      <c r="D23" s="39" t="s">
        <v>27</v>
      </c>
      <c r="E23" s="96">
        <v>2</v>
      </c>
      <c r="F23" s="51">
        <v>10</v>
      </c>
      <c r="G23" s="52">
        <v>0</v>
      </c>
      <c r="H23" s="53">
        <v>0</v>
      </c>
      <c r="I23" s="54">
        <f t="shared" si="0"/>
        <v>0</v>
      </c>
      <c r="J23" s="55">
        <v>0</v>
      </c>
      <c r="K23" s="56">
        <f t="shared" si="4"/>
        <v>0</v>
      </c>
      <c r="L23" s="57">
        <f t="shared" si="1"/>
        <v>0</v>
      </c>
      <c r="M23" s="34"/>
      <c r="N23" s="51">
        <v>10</v>
      </c>
      <c r="O23" s="52">
        <v>0</v>
      </c>
      <c r="P23" s="53">
        <v>0</v>
      </c>
      <c r="Q23" s="54">
        <f t="shared" si="2"/>
        <v>0</v>
      </c>
      <c r="R23" s="55">
        <v>0</v>
      </c>
      <c r="S23" s="56">
        <f>P23</f>
        <v>0</v>
      </c>
      <c r="T23" s="57">
        <f t="shared" si="3"/>
        <v>0</v>
      </c>
      <c r="U23" s="44"/>
      <c r="V23" s="45"/>
      <c r="W23" s="114"/>
      <c r="X23" s="89" t="s">
        <v>180</v>
      </c>
      <c r="Y23" s="90" t="s">
        <v>180</v>
      </c>
      <c r="Z23" s="91" t="s">
        <v>180</v>
      </c>
    </row>
    <row r="24" spans="1:26" s="4" customFormat="1" ht="27" customHeight="1">
      <c r="A24" s="19"/>
      <c r="B24" s="35" t="s">
        <v>21</v>
      </c>
      <c r="C24" s="35">
        <v>20</v>
      </c>
      <c r="D24" s="37" t="s">
        <v>28</v>
      </c>
      <c r="E24" s="96">
        <v>2</v>
      </c>
      <c r="F24" s="51">
        <v>19</v>
      </c>
      <c r="G24" s="52">
        <v>28</v>
      </c>
      <c r="H24" s="53">
        <v>123000</v>
      </c>
      <c r="I24" s="54">
        <f t="shared" si="0"/>
        <v>4392.857142857143</v>
      </c>
      <c r="J24" s="55">
        <v>3343</v>
      </c>
      <c r="K24" s="56">
        <f t="shared" si="4"/>
        <v>123000</v>
      </c>
      <c r="L24" s="57">
        <f t="shared" si="1"/>
        <v>36.79329943164822</v>
      </c>
      <c r="M24" s="34"/>
      <c r="N24" s="51">
        <v>19</v>
      </c>
      <c r="O24" s="52">
        <v>24</v>
      </c>
      <c r="P24" s="53">
        <v>108000</v>
      </c>
      <c r="Q24" s="57">
        <f t="shared" si="2"/>
        <v>4500</v>
      </c>
      <c r="R24" s="55">
        <v>2867</v>
      </c>
      <c r="S24" s="56">
        <f>P24</f>
        <v>108000</v>
      </c>
      <c r="T24" s="57">
        <f t="shared" si="3"/>
        <v>37.67003836763167</v>
      </c>
      <c r="U24" s="44"/>
      <c r="V24" s="45"/>
      <c r="W24" s="114"/>
      <c r="X24" s="89" t="s">
        <v>180</v>
      </c>
      <c r="Y24" s="90" t="s">
        <v>180</v>
      </c>
      <c r="Z24" s="91" t="s">
        <v>180</v>
      </c>
    </row>
    <row r="25" spans="1:26" s="4" customFormat="1" ht="27" customHeight="1">
      <c r="A25" s="19"/>
      <c r="B25" s="35" t="s">
        <v>21</v>
      </c>
      <c r="C25" s="35">
        <v>21</v>
      </c>
      <c r="D25" s="36" t="s">
        <v>136</v>
      </c>
      <c r="E25" s="96">
        <v>4</v>
      </c>
      <c r="F25" s="51">
        <v>30</v>
      </c>
      <c r="G25" s="52">
        <v>0</v>
      </c>
      <c r="H25" s="53">
        <v>0</v>
      </c>
      <c r="I25" s="54">
        <f t="shared" si="0"/>
        <v>0</v>
      </c>
      <c r="J25" s="55">
        <v>0</v>
      </c>
      <c r="K25" s="56">
        <f t="shared" si="4"/>
        <v>0</v>
      </c>
      <c r="L25" s="57">
        <f t="shared" si="1"/>
        <v>0</v>
      </c>
      <c r="M25" s="34"/>
      <c r="N25" s="51">
        <v>20</v>
      </c>
      <c r="O25" s="52"/>
      <c r="P25" s="53"/>
      <c r="Q25" s="57">
        <f t="shared" si="2"/>
        <v>0</v>
      </c>
      <c r="R25" s="55"/>
      <c r="S25" s="56"/>
      <c r="T25" s="57">
        <f t="shared" si="3"/>
        <v>0</v>
      </c>
      <c r="U25" s="44"/>
      <c r="V25" s="45"/>
      <c r="W25" s="114"/>
      <c r="X25" s="89" t="s">
        <v>180</v>
      </c>
      <c r="Y25" s="90" t="s">
        <v>180</v>
      </c>
      <c r="Z25" s="91" t="s">
        <v>180</v>
      </c>
    </row>
    <row r="26" spans="1:26" s="4" customFormat="1" ht="27" customHeight="1">
      <c r="A26" s="19"/>
      <c r="B26" s="35" t="s">
        <v>21</v>
      </c>
      <c r="C26" s="35">
        <v>22</v>
      </c>
      <c r="D26" s="38" t="s">
        <v>138</v>
      </c>
      <c r="E26" s="96">
        <v>2</v>
      </c>
      <c r="F26" s="51">
        <v>14</v>
      </c>
      <c r="G26" s="52">
        <v>0</v>
      </c>
      <c r="H26" s="53">
        <v>0</v>
      </c>
      <c r="I26" s="54">
        <f t="shared" si="0"/>
        <v>0</v>
      </c>
      <c r="J26" s="55">
        <v>0</v>
      </c>
      <c r="K26" s="56">
        <f t="shared" si="4"/>
        <v>0</v>
      </c>
      <c r="L26" s="57">
        <f t="shared" si="1"/>
        <v>0</v>
      </c>
      <c r="M26" s="34"/>
      <c r="N26" s="51">
        <v>14</v>
      </c>
      <c r="O26" s="52">
        <v>0</v>
      </c>
      <c r="P26" s="53">
        <v>0</v>
      </c>
      <c r="Q26" s="54">
        <f t="shared" si="2"/>
        <v>0</v>
      </c>
      <c r="R26" s="55">
        <v>0</v>
      </c>
      <c r="S26" s="56">
        <f aca="true" t="shared" si="6" ref="S26:S31">P26</f>
        <v>0</v>
      </c>
      <c r="T26" s="57">
        <f t="shared" si="3"/>
        <v>0</v>
      </c>
      <c r="U26" s="44"/>
      <c r="V26" s="45"/>
      <c r="W26" s="47"/>
      <c r="X26" s="89" t="s">
        <v>180</v>
      </c>
      <c r="Y26" s="90" t="s">
        <v>180</v>
      </c>
      <c r="Z26" s="91" t="s">
        <v>180</v>
      </c>
    </row>
    <row r="27" spans="1:26" s="4" customFormat="1" ht="27" customHeight="1">
      <c r="A27" s="19"/>
      <c r="B27" s="35" t="s">
        <v>21</v>
      </c>
      <c r="C27" s="35">
        <v>23</v>
      </c>
      <c r="D27" s="38" t="s">
        <v>118</v>
      </c>
      <c r="E27" s="96">
        <v>4</v>
      </c>
      <c r="F27" s="51">
        <v>20</v>
      </c>
      <c r="G27" s="52">
        <v>0</v>
      </c>
      <c r="H27" s="53">
        <v>0</v>
      </c>
      <c r="I27" s="54">
        <f t="shared" si="0"/>
        <v>0</v>
      </c>
      <c r="J27" s="55">
        <v>0</v>
      </c>
      <c r="K27" s="56">
        <f t="shared" si="4"/>
        <v>0</v>
      </c>
      <c r="L27" s="57">
        <f t="shared" si="1"/>
        <v>0</v>
      </c>
      <c r="M27" s="34"/>
      <c r="N27" s="51">
        <v>20</v>
      </c>
      <c r="O27" s="52">
        <v>0</v>
      </c>
      <c r="P27" s="53">
        <v>0</v>
      </c>
      <c r="Q27" s="54">
        <f t="shared" si="2"/>
        <v>0</v>
      </c>
      <c r="R27" s="55">
        <v>0</v>
      </c>
      <c r="S27" s="56">
        <f t="shared" si="6"/>
        <v>0</v>
      </c>
      <c r="T27" s="57">
        <f t="shared" si="3"/>
        <v>0</v>
      </c>
      <c r="U27" s="48"/>
      <c r="V27" s="45"/>
      <c r="W27" s="114"/>
      <c r="X27" s="89" t="s">
        <v>180</v>
      </c>
      <c r="Y27" s="90" t="s">
        <v>180</v>
      </c>
      <c r="Z27" s="91" t="s">
        <v>180</v>
      </c>
    </row>
    <row r="28" spans="1:26" s="4" customFormat="1" ht="27" customHeight="1">
      <c r="A28" s="19"/>
      <c r="B28" s="35" t="s">
        <v>21</v>
      </c>
      <c r="C28" s="35">
        <v>24</v>
      </c>
      <c r="D28" s="38" t="s">
        <v>240</v>
      </c>
      <c r="E28" s="96">
        <v>2</v>
      </c>
      <c r="F28" s="51">
        <v>20</v>
      </c>
      <c r="G28" s="52">
        <v>0</v>
      </c>
      <c r="H28" s="53">
        <v>0</v>
      </c>
      <c r="I28" s="54">
        <f t="shared" si="0"/>
        <v>0</v>
      </c>
      <c r="J28" s="55">
        <v>0</v>
      </c>
      <c r="K28" s="56">
        <f t="shared" si="4"/>
        <v>0</v>
      </c>
      <c r="L28" s="57">
        <f t="shared" si="1"/>
        <v>0</v>
      </c>
      <c r="M28" s="34"/>
      <c r="N28" s="51">
        <v>20</v>
      </c>
      <c r="O28" s="52">
        <v>0</v>
      </c>
      <c r="P28" s="53">
        <v>0</v>
      </c>
      <c r="Q28" s="54">
        <f t="shared" si="2"/>
        <v>0</v>
      </c>
      <c r="R28" s="55">
        <v>0</v>
      </c>
      <c r="S28" s="56">
        <f t="shared" si="6"/>
        <v>0</v>
      </c>
      <c r="T28" s="57">
        <f t="shared" si="3"/>
        <v>0</v>
      </c>
      <c r="U28" s="48"/>
      <c r="V28" s="45"/>
      <c r="W28" s="47"/>
      <c r="X28" s="89" t="s">
        <v>180</v>
      </c>
      <c r="Y28" s="90" t="s">
        <v>180</v>
      </c>
      <c r="Z28" s="91" t="s">
        <v>180</v>
      </c>
    </row>
    <row r="29" spans="1:26" s="4" customFormat="1" ht="27" customHeight="1">
      <c r="A29" s="19"/>
      <c r="B29" s="35" t="s">
        <v>21</v>
      </c>
      <c r="C29" s="35">
        <v>25</v>
      </c>
      <c r="D29" s="38" t="s">
        <v>184</v>
      </c>
      <c r="E29" s="96">
        <v>4</v>
      </c>
      <c r="F29" s="51">
        <v>20</v>
      </c>
      <c r="G29" s="52">
        <v>0</v>
      </c>
      <c r="H29" s="53">
        <v>0</v>
      </c>
      <c r="I29" s="54">
        <f t="shared" si="0"/>
        <v>0</v>
      </c>
      <c r="J29" s="55">
        <v>0</v>
      </c>
      <c r="K29" s="56">
        <f t="shared" si="4"/>
        <v>0</v>
      </c>
      <c r="L29" s="57">
        <f t="shared" si="1"/>
        <v>0</v>
      </c>
      <c r="M29" s="34"/>
      <c r="N29" s="51">
        <v>20</v>
      </c>
      <c r="O29" s="52">
        <v>0</v>
      </c>
      <c r="P29" s="53">
        <v>0</v>
      </c>
      <c r="Q29" s="54">
        <f t="shared" si="2"/>
        <v>0</v>
      </c>
      <c r="R29" s="55">
        <v>0</v>
      </c>
      <c r="S29" s="56">
        <f t="shared" si="6"/>
        <v>0</v>
      </c>
      <c r="T29" s="57">
        <f t="shared" si="3"/>
        <v>0</v>
      </c>
      <c r="U29" s="48"/>
      <c r="V29" s="45"/>
      <c r="W29" s="47"/>
      <c r="X29" s="89" t="s">
        <v>180</v>
      </c>
      <c r="Y29" s="90" t="s">
        <v>180</v>
      </c>
      <c r="Z29" s="91" t="s">
        <v>180</v>
      </c>
    </row>
    <row r="30" spans="1:26" s="4" customFormat="1" ht="27" customHeight="1">
      <c r="A30" s="19"/>
      <c r="B30" s="35" t="s">
        <v>21</v>
      </c>
      <c r="C30" s="35">
        <v>26</v>
      </c>
      <c r="D30" s="38" t="s">
        <v>185</v>
      </c>
      <c r="E30" s="96">
        <v>4</v>
      </c>
      <c r="F30" s="51">
        <v>15</v>
      </c>
      <c r="G30" s="52">
        <v>0</v>
      </c>
      <c r="H30" s="53">
        <v>0</v>
      </c>
      <c r="I30" s="54">
        <f t="shared" si="0"/>
        <v>0</v>
      </c>
      <c r="J30" s="55">
        <v>0</v>
      </c>
      <c r="K30" s="56">
        <f t="shared" si="4"/>
        <v>0</v>
      </c>
      <c r="L30" s="57">
        <f t="shared" si="1"/>
        <v>0</v>
      </c>
      <c r="M30" s="34"/>
      <c r="N30" s="51">
        <v>20</v>
      </c>
      <c r="O30" s="52">
        <v>0</v>
      </c>
      <c r="P30" s="53">
        <v>0</v>
      </c>
      <c r="Q30" s="54">
        <f t="shared" si="2"/>
        <v>0</v>
      </c>
      <c r="R30" s="55">
        <v>0</v>
      </c>
      <c r="S30" s="56">
        <f t="shared" si="6"/>
        <v>0</v>
      </c>
      <c r="T30" s="57">
        <f t="shared" si="3"/>
        <v>0</v>
      </c>
      <c r="U30" s="48"/>
      <c r="V30" s="45"/>
      <c r="W30" s="47"/>
      <c r="X30" s="89" t="s">
        <v>180</v>
      </c>
      <c r="Y30" s="90" t="s">
        <v>180</v>
      </c>
      <c r="Z30" s="91" t="s">
        <v>180</v>
      </c>
    </row>
    <row r="31" spans="1:26" s="4" customFormat="1" ht="27" customHeight="1">
      <c r="A31" s="19"/>
      <c r="B31" s="35" t="s">
        <v>21</v>
      </c>
      <c r="C31" s="35">
        <v>27</v>
      </c>
      <c r="D31" s="38" t="s">
        <v>259</v>
      </c>
      <c r="E31" s="96">
        <v>4</v>
      </c>
      <c r="F31" s="51"/>
      <c r="G31" s="52"/>
      <c r="H31" s="53"/>
      <c r="I31" s="54"/>
      <c r="J31" s="55"/>
      <c r="K31" s="56"/>
      <c r="L31" s="57"/>
      <c r="M31" s="34"/>
      <c r="N31" s="51">
        <v>20</v>
      </c>
      <c r="O31" s="52">
        <v>0</v>
      </c>
      <c r="P31" s="53">
        <v>0</v>
      </c>
      <c r="Q31" s="54">
        <f t="shared" si="2"/>
        <v>0</v>
      </c>
      <c r="R31" s="55">
        <v>0</v>
      </c>
      <c r="S31" s="56">
        <f t="shared" si="6"/>
        <v>0</v>
      </c>
      <c r="T31" s="57">
        <f>IF(AND(R31&gt;0,S31&gt;0),S31/R31,0)</f>
        <v>0</v>
      </c>
      <c r="U31" s="48" t="s">
        <v>256</v>
      </c>
      <c r="V31" s="45"/>
      <c r="W31" s="114"/>
      <c r="X31" s="89" t="s">
        <v>179</v>
      </c>
      <c r="Y31" s="90" t="s">
        <v>179</v>
      </c>
      <c r="Z31" s="91" t="s">
        <v>179</v>
      </c>
    </row>
    <row r="32" spans="1:26" s="4" customFormat="1" ht="27" customHeight="1">
      <c r="A32" s="19"/>
      <c r="B32" s="35" t="s">
        <v>21</v>
      </c>
      <c r="C32" s="35">
        <v>28</v>
      </c>
      <c r="D32" s="38" t="s">
        <v>260</v>
      </c>
      <c r="E32" s="96">
        <v>4</v>
      </c>
      <c r="F32" s="51"/>
      <c r="G32" s="52"/>
      <c r="H32" s="53"/>
      <c r="I32" s="54"/>
      <c r="J32" s="55"/>
      <c r="K32" s="56"/>
      <c r="L32" s="57"/>
      <c r="M32" s="34"/>
      <c r="N32" s="51">
        <v>15</v>
      </c>
      <c r="O32" s="52">
        <v>0</v>
      </c>
      <c r="P32" s="53">
        <v>0</v>
      </c>
      <c r="Q32" s="54">
        <f aca="true" t="shared" si="7" ref="Q32:Q37">IF(AND(O32&gt;0,P32&gt;0),P32/O32,0)</f>
        <v>0</v>
      </c>
      <c r="R32" s="55">
        <v>0</v>
      </c>
      <c r="S32" s="56">
        <f aca="true" t="shared" si="8" ref="S32:S37">P32</f>
        <v>0</v>
      </c>
      <c r="T32" s="57">
        <f aca="true" t="shared" si="9" ref="T32:T37">IF(AND(R32&gt;0,S32&gt;0),S32/R32,0)</f>
        <v>0</v>
      </c>
      <c r="U32" s="48" t="s">
        <v>256</v>
      </c>
      <c r="V32" s="45"/>
      <c r="W32" s="114"/>
      <c r="X32" s="89" t="s">
        <v>179</v>
      </c>
      <c r="Y32" s="90" t="s">
        <v>179</v>
      </c>
      <c r="Z32" s="91" t="s">
        <v>179</v>
      </c>
    </row>
    <row r="33" spans="1:26" s="4" customFormat="1" ht="27" customHeight="1">
      <c r="A33" s="19"/>
      <c r="B33" s="35" t="s">
        <v>21</v>
      </c>
      <c r="C33" s="35">
        <v>29</v>
      </c>
      <c r="D33" s="38" t="s">
        <v>261</v>
      </c>
      <c r="E33" s="96">
        <v>2</v>
      </c>
      <c r="F33" s="51"/>
      <c r="G33" s="52"/>
      <c r="H33" s="53"/>
      <c r="I33" s="54"/>
      <c r="J33" s="55"/>
      <c r="K33" s="56"/>
      <c r="L33" s="57"/>
      <c r="M33" s="34"/>
      <c r="N33" s="51">
        <v>15</v>
      </c>
      <c r="O33" s="52">
        <v>56</v>
      </c>
      <c r="P33" s="53">
        <v>646900</v>
      </c>
      <c r="Q33" s="54">
        <f t="shared" si="7"/>
        <v>11551.785714285714</v>
      </c>
      <c r="R33" s="55">
        <v>6032</v>
      </c>
      <c r="S33" s="56">
        <f t="shared" si="8"/>
        <v>646900</v>
      </c>
      <c r="T33" s="57">
        <f t="shared" si="9"/>
        <v>107.2446949602122</v>
      </c>
      <c r="U33" s="48" t="s">
        <v>256</v>
      </c>
      <c r="V33" s="45"/>
      <c r="W33" s="114"/>
      <c r="X33" s="89" t="s">
        <v>179</v>
      </c>
      <c r="Y33" s="90" t="s">
        <v>179</v>
      </c>
      <c r="Z33" s="91" t="s">
        <v>179</v>
      </c>
    </row>
    <row r="34" spans="1:26" s="4" customFormat="1" ht="27" customHeight="1">
      <c r="A34" s="19"/>
      <c r="B34" s="35" t="s">
        <v>21</v>
      </c>
      <c r="C34" s="35">
        <v>30</v>
      </c>
      <c r="D34" s="38" t="s">
        <v>262</v>
      </c>
      <c r="E34" s="96">
        <v>4</v>
      </c>
      <c r="F34" s="51"/>
      <c r="G34" s="52"/>
      <c r="H34" s="53"/>
      <c r="I34" s="54"/>
      <c r="J34" s="55"/>
      <c r="K34" s="56"/>
      <c r="L34" s="57"/>
      <c r="M34" s="34"/>
      <c r="N34" s="51">
        <v>20</v>
      </c>
      <c r="O34" s="52">
        <v>0</v>
      </c>
      <c r="P34" s="53">
        <v>0</v>
      </c>
      <c r="Q34" s="54">
        <f t="shared" si="7"/>
        <v>0</v>
      </c>
      <c r="R34" s="55">
        <v>0</v>
      </c>
      <c r="S34" s="56">
        <f t="shared" si="8"/>
        <v>0</v>
      </c>
      <c r="T34" s="57">
        <f t="shared" si="9"/>
        <v>0</v>
      </c>
      <c r="U34" s="48" t="s">
        <v>256</v>
      </c>
      <c r="V34" s="45"/>
      <c r="W34" s="114"/>
      <c r="X34" s="89" t="s">
        <v>179</v>
      </c>
      <c r="Y34" s="90" t="s">
        <v>179</v>
      </c>
      <c r="Z34" s="91" t="s">
        <v>179</v>
      </c>
    </row>
    <row r="35" spans="1:26" s="4" customFormat="1" ht="27" customHeight="1">
      <c r="A35" s="19"/>
      <c r="B35" s="35" t="s">
        <v>21</v>
      </c>
      <c r="C35" s="35">
        <v>31</v>
      </c>
      <c r="D35" s="38" t="s">
        <v>263</v>
      </c>
      <c r="E35" s="96">
        <v>4</v>
      </c>
      <c r="F35" s="51"/>
      <c r="G35" s="52"/>
      <c r="H35" s="53"/>
      <c r="I35" s="54"/>
      <c r="J35" s="55"/>
      <c r="K35" s="56"/>
      <c r="L35" s="57"/>
      <c r="M35" s="34"/>
      <c r="N35" s="51">
        <v>20</v>
      </c>
      <c r="O35" s="52">
        <v>0</v>
      </c>
      <c r="P35" s="53">
        <v>0</v>
      </c>
      <c r="Q35" s="54">
        <f t="shared" si="7"/>
        <v>0</v>
      </c>
      <c r="R35" s="55">
        <v>0</v>
      </c>
      <c r="S35" s="56">
        <f t="shared" si="8"/>
        <v>0</v>
      </c>
      <c r="T35" s="57">
        <f t="shared" si="9"/>
        <v>0</v>
      </c>
      <c r="U35" s="48" t="s">
        <v>256</v>
      </c>
      <c r="V35" s="45"/>
      <c r="W35" s="114"/>
      <c r="X35" s="89" t="s">
        <v>179</v>
      </c>
      <c r="Y35" s="90" t="s">
        <v>179</v>
      </c>
      <c r="Z35" s="91" t="s">
        <v>179</v>
      </c>
    </row>
    <row r="36" spans="1:26" s="4" customFormat="1" ht="27" customHeight="1">
      <c r="A36" s="19"/>
      <c r="B36" s="35" t="s">
        <v>21</v>
      </c>
      <c r="C36" s="35">
        <v>32</v>
      </c>
      <c r="D36" s="38" t="s">
        <v>253</v>
      </c>
      <c r="E36" s="96">
        <v>4</v>
      </c>
      <c r="F36" s="51"/>
      <c r="G36" s="52"/>
      <c r="H36" s="53"/>
      <c r="I36" s="54"/>
      <c r="J36" s="55"/>
      <c r="K36" s="56"/>
      <c r="L36" s="57"/>
      <c r="M36" s="34"/>
      <c r="N36" s="51">
        <v>20</v>
      </c>
      <c r="O36" s="52">
        <v>0</v>
      </c>
      <c r="P36" s="53">
        <v>0</v>
      </c>
      <c r="Q36" s="54">
        <f t="shared" si="7"/>
        <v>0</v>
      </c>
      <c r="R36" s="55">
        <v>0</v>
      </c>
      <c r="S36" s="56">
        <f t="shared" si="8"/>
        <v>0</v>
      </c>
      <c r="T36" s="57">
        <f t="shared" si="9"/>
        <v>0</v>
      </c>
      <c r="U36" s="48" t="s">
        <v>256</v>
      </c>
      <c r="V36" s="45"/>
      <c r="W36" s="114"/>
      <c r="X36" s="89" t="s">
        <v>179</v>
      </c>
      <c r="Y36" s="90" t="s">
        <v>179</v>
      </c>
      <c r="Z36" s="91" t="s">
        <v>179</v>
      </c>
    </row>
    <row r="37" spans="1:26" s="4" customFormat="1" ht="27" customHeight="1">
      <c r="A37" s="19"/>
      <c r="B37" s="35" t="s">
        <v>21</v>
      </c>
      <c r="C37" s="35">
        <v>33</v>
      </c>
      <c r="D37" s="38" t="s">
        <v>264</v>
      </c>
      <c r="E37" s="96">
        <v>5</v>
      </c>
      <c r="F37" s="51"/>
      <c r="G37" s="52"/>
      <c r="H37" s="53"/>
      <c r="I37" s="54"/>
      <c r="J37" s="55"/>
      <c r="K37" s="56"/>
      <c r="L37" s="57"/>
      <c r="M37" s="34"/>
      <c r="N37" s="51">
        <v>10</v>
      </c>
      <c r="O37" s="52">
        <v>0</v>
      </c>
      <c r="P37" s="53">
        <v>0</v>
      </c>
      <c r="Q37" s="54">
        <f t="shared" si="7"/>
        <v>0</v>
      </c>
      <c r="R37" s="55">
        <v>0</v>
      </c>
      <c r="S37" s="56">
        <f t="shared" si="8"/>
        <v>0</v>
      </c>
      <c r="T37" s="57">
        <f t="shared" si="9"/>
        <v>0</v>
      </c>
      <c r="U37" s="48" t="s">
        <v>256</v>
      </c>
      <c r="V37" s="45"/>
      <c r="W37" s="114"/>
      <c r="X37" s="89" t="s">
        <v>179</v>
      </c>
      <c r="Y37" s="90" t="s">
        <v>179</v>
      </c>
      <c r="Z37" s="91" t="s">
        <v>179</v>
      </c>
    </row>
    <row r="38" spans="1:26" s="4" customFormat="1" ht="27" customHeight="1">
      <c r="A38" s="19"/>
      <c r="B38" s="35" t="s">
        <v>21</v>
      </c>
      <c r="C38" s="35">
        <v>34</v>
      </c>
      <c r="D38" s="37" t="s">
        <v>29</v>
      </c>
      <c r="E38" s="96">
        <v>2</v>
      </c>
      <c r="F38" s="51">
        <v>34</v>
      </c>
      <c r="G38" s="52">
        <v>6</v>
      </c>
      <c r="H38" s="53">
        <v>239887</v>
      </c>
      <c r="I38" s="54">
        <f t="shared" si="0"/>
        <v>39981.166666666664</v>
      </c>
      <c r="J38" s="55">
        <v>353</v>
      </c>
      <c r="K38" s="56">
        <f t="shared" si="4"/>
        <v>239887</v>
      </c>
      <c r="L38" s="57">
        <f t="shared" si="1"/>
        <v>679.5665722379604</v>
      </c>
      <c r="M38" s="34"/>
      <c r="N38" s="51">
        <v>34</v>
      </c>
      <c r="O38" s="52">
        <v>0</v>
      </c>
      <c r="P38" s="53">
        <v>0</v>
      </c>
      <c r="Q38" s="54">
        <f>IF(AND(O38&gt;0,P38&gt;0),P38/O38,0)</f>
        <v>0</v>
      </c>
      <c r="R38" s="55">
        <v>0</v>
      </c>
      <c r="S38" s="56">
        <f>P38</f>
        <v>0</v>
      </c>
      <c r="T38" s="57">
        <f t="shared" si="3"/>
        <v>0</v>
      </c>
      <c r="U38" s="44"/>
      <c r="V38" s="45"/>
      <c r="W38" s="114"/>
      <c r="X38" s="89" t="s">
        <v>180</v>
      </c>
      <c r="Y38" s="90" t="s">
        <v>180</v>
      </c>
      <c r="Z38" s="91" t="s">
        <v>180</v>
      </c>
    </row>
    <row r="39" spans="1:26" s="4" customFormat="1" ht="27" customHeight="1">
      <c r="A39" s="19"/>
      <c r="B39" s="35" t="s">
        <v>21</v>
      </c>
      <c r="C39" s="35">
        <v>35</v>
      </c>
      <c r="D39" s="36" t="s">
        <v>137</v>
      </c>
      <c r="E39" s="96">
        <v>5</v>
      </c>
      <c r="F39" s="51">
        <v>14</v>
      </c>
      <c r="G39" s="52">
        <v>0</v>
      </c>
      <c r="H39" s="53">
        <v>0</v>
      </c>
      <c r="I39" s="54">
        <f t="shared" si="0"/>
        <v>0</v>
      </c>
      <c r="J39" s="55">
        <v>0</v>
      </c>
      <c r="K39" s="56">
        <f t="shared" si="4"/>
        <v>0</v>
      </c>
      <c r="L39" s="57">
        <f t="shared" si="1"/>
        <v>0</v>
      </c>
      <c r="M39" s="34"/>
      <c r="N39" s="51">
        <v>14</v>
      </c>
      <c r="O39" s="52">
        <v>0</v>
      </c>
      <c r="P39" s="53">
        <v>0</v>
      </c>
      <c r="Q39" s="54">
        <f>IF(AND(O39&gt;0,P39&gt;0),P39/O39,0)</f>
        <v>0</v>
      </c>
      <c r="R39" s="55">
        <v>0</v>
      </c>
      <c r="S39" s="56">
        <f>P39</f>
        <v>0</v>
      </c>
      <c r="T39" s="57">
        <f t="shared" si="3"/>
        <v>0</v>
      </c>
      <c r="U39" s="44"/>
      <c r="V39" s="45"/>
      <c r="W39" s="114"/>
      <c r="X39" s="89" t="s">
        <v>180</v>
      </c>
      <c r="Y39" s="90" t="s">
        <v>180</v>
      </c>
      <c r="Z39" s="91" t="s">
        <v>180</v>
      </c>
    </row>
    <row r="40" spans="1:26" s="4" customFormat="1" ht="27" customHeight="1">
      <c r="A40" s="19"/>
      <c r="B40" s="35" t="s">
        <v>21</v>
      </c>
      <c r="C40" s="35">
        <v>36</v>
      </c>
      <c r="D40" s="38" t="s">
        <v>119</v>
      </c>
      <c r="E40" s="96">
        <v>4</v>
      </c>
      <c r="F40" s="51">
        <v>10</v>
      </c>
      <c r="G40" s="52">
        <v>0</v>
      </c>
      <c r="H40" s="53">
        <v>0</v>
      </c>
      <c r="I40" s="54">
        <f t="shared" si="0"/>
        <v>0</v>
      </c>
      <c r="J40" s="55">
        <v>0</v>
      </c>
      <c r="K40" s="56">
        <f t="shared" si="4"/>
        <v>0</v>
      </c>
      <c r="L40" s="57">
        <f t="shared" si="1"/>
        <v>0</v>
      </c>
      <c r="M40" s="34"/>
      <c r="N40" s="51"/>
      <c r="O40" s="52"/>
      <c r="P40" s="53"/>
      <c r="Q40" s="54">
        <f>IF(AND(O40&gt;0,P40&gt;0),P40/O40,0)</f>
        <v>0</v>
      </c>
      <c r="R40" s="55"/>
      <c r="S40" s="56"/>
      <c r="T40" s="57">
        <f t="shared" si="3"/>
        <v>0</v>
      </c>
      <c r="U40" s="48"/>
      <c r="V40" s="46" t="s">
        <v>256</v>
      </c>
      <c r="W40" s="114"/>
      <c r="X40" s="89" t="s">
        <v>180</v>
      </c>
      <c r="Y40" s="90" t="s">
        <v>180</v>
      </c>
      <c r="Z40" s="91" t="s">
        <v>180</v>
      </c>
    </row>
    <row r="41" spans="1:26" s="4" customFormat="1" ht="27" customHeight="1">
      <c r="A41" s="19"/>
      <c r="B41" s="35" t="s">
        <v>21</v>
      </c>
      <c r="C41" s="35">
        <v>37</v>
      </c>
      <c r="D41" s="36" t="s">
        <v>30</v>
      </c>
      <c r="E41" s="96">
        <v>5</v>
      </c>
      <c r="F41" s="51">
        <v>20</v>
      </c>
      <c r="G41" s="52">
        <v>0</v>
      </c>
      <c r="H41" s="53">
        <v>0</v>
      </c>
      <c r="I41" s="54">
        <f t="shared" si="0"/>
        <v>0</v>
      </c>
      <c r="J41" s="55">
        <v>0</v>
      </c>
      <c r="K41" s="56">
        <f t="shared" si="4"/>
        <v>0</v>
      </c>
      <c r="L41" s="57">
        <f t="shared" si="1"/>
        <v>0</v>
      </c>
      <c r="M41" s="34"/>
      <c r="N41" s="51">
        <v>20</v>
      </c>
      <c r="O41" s="52">
        <v>0</v>
      </c>
      <c r="P41" s="53">
        <v>0</v>
      </c>
      <c r="Q41" s="54">
        <f>IF(AND(O41&gt;0,P41&gt;0),P41/O41,0)</f>
        <v>0</v>
      </c>
      <c r="R41" s="55">
        <v>0</v>
      </c>
      <c r="S41" s="56">
        <f>P41</f>
        <v>0</v>
      </c>
      <c r="T41" s="57">
        <f t="shared" si="3"/>
        <v>0</v>
      </c>
      <c r="U41" s="44"/>
      <c r="V41" s="45"/>
      <c r="W41" s="114"/>
      <c r="X41" s="89" t="s">
        <v>180</v>
      </c>
      <c r="Y41" s="90" t="s">
        <v>180</v>
      </c>
      <c r="Z41" s="91" t="s">
        <v>180</v>
      </c>
    </row>
    <row r="42" spans="1:26" s="4" customFormat="1" ht="27" customHeight="1">
      <c r="A42" s="19"/>
      <c r="B42" s="35" t="s">
        <v>21</v>
      </c>
      <c r="C42" s="35">
        <v>38</v>
      </c>
      <c r="D42" s="36" t="s">
        <v>187</v>
      </c>
      <c r="E42" s="96">
        <v>5</v>
      </c>
      <c r="F42" s="51">
        <v>10</v>
      </c>
      <c r="G42" s="52">
        <v>0</v>
      </c>
      <c r="H42" s="53">
        <v>0</v>
      </c>
      <c r="I42" s="54">
        <f t="shared" si="0"/>
        <v>0</v>
      </c>
      <c r="J42" s="55">
        <v>0</v>
      </c>
      <c r="K42" s="56">
        <f t="shared" si="4"/>
        <v>0</v>
      </c>
      <c r="L42" s="57">
        <f t="shared" si="1"/>
        <v>0</v>
      </c>
      <c r="M42" s="34"/>
      <c r="N42" s="51"/>
      <c r="O42" s="52"/>
      <c r="P42" s="53"/>
      <c r="Q42" s="54">
        <f>IF(AND(O42&gt;0,P42&gt;0),P42/O42,0)</f>
        <v>0</v>
      </c>
      <c r="R42" s="55"/>
      <c r="S42" s="56"/>
      <c r="T42" s="57">
        <f t="shared" si="3"/>
        <v>0</v>
      </c>
      <c r="U42" s="48"/>
      <c r="V42" s="46" t="s">
        <v>256</v>
      </c>
      <c r="W42" s="115"/>
      <c r="X42" s="89" t="s">
        <v>180</v>
      </c>
      <c r="Y42" s="90" t="s">
        <v>180</v>
      </c>
      <c r="Z42" s="91" t="s">
        <v>180</v>
      </c>
    </row>
    <row r="43" spans="1:26" s="4" customFormat="1" ht="27" customHeight="1">
      <c r="A43" s="19"/>
      <c r="B43" s="35" t="s">
        <v>21</v>
      </c>
      <c r="C43" s="35">
        <v>39</v>
      </c>
      <c r="D43" s="36" t="s">
        <v>186</v>
      </c>
      <c r="E43" s="96">
        <v>4</v>
      </c>
      <c r="F43" s="51">
        <v>20</v>
      </c>
      <c r="G43" s="52">
        <v>0</v>
      </c>
      <c r="H43" s="53">
        <v>0</v>
      </c>
      <c r="I43" s="54">
        <f t="shared" si="0"/>
        <v>0</v>
      </c>
      <c r="J43" s="55">
        <v>0</v>
      </c>
      <c r="K43" s="56">
        <f t="shared" si="4"/>
        <v>0</v>
      </c>
      <c r="L43" s="57">
        <f t="shared" si="1"/>
        <v>0</v>
      </c>
      <c r="M43" s="34"/>
      <c r="N43" s="51">
        <v>10</v>
      </c>
      <c r="O43" s="52">
        <v>0</v>
      </c>
      <c r="P43" s="53">
        <v>0</v>
      </c>
      <c r="Q43" s="54">
        <f aca="true" t="shared" si="10" ref="Q43:Q50">IF(AND(O43&gt;0,P43&gt;0),P43/O43,0)</f>
        <v>0</v>
      </c>
      <c r="R43" s="55">
        <v>0</v>
      </c>
      <c r="S43" s="56">
        <f aca="true" t="shared" si="11" ref="S43:S51">P43</f>
        <v>0</v>
      </c>
      <c r="T43" s="57">
        <f t="shared" si="3"/>
        <v>0</v>
      </c>
      <c r="U43" s="44"/>
      <c r="V43" s="45"/>
      <c r="W43" s="115"/>
      <c r="X43" s="89" t="s">
        <v>180</v>
      </c>
      <c r="Y43" s="90" t="s">
        <v>180</v>
      </c>
      <c r="Z43" s="91" t="s">
        <v>180</v>
      </c>
    </row>
    <row r="44" spans="1:26" s="4" customFormat="1" ht="27" customHeight="1">
      <c r="A44" s="19"/>
      <c r="B44" s="35" t="s">
        <v>21</v>
      </c>
      <c r="C44" s="35">
        <v>40</v>
      </c>
      <c r="D44" s="36" t="s">
        <v>188</v>
      </c>
      <c r="E44" s="96">
        <v>5</v>
      </c>
      <c r="F44" s="51">
        <v>15</v>
      </c>
      <c r="G44" s="52">
        <v>0</v>
      </c>
      <c r="H44" s="53">
        <v>0</v>
      </c>
      <c r="I44" s="54">
        <f t="shared" si="0"/>
        <v>0</v>
      </c>
      <c r="J44" s="55">
        <v>0</v>
      </c>
      <c r="K44" s="56">
        <f t="shared" si="4"/>
        <v>0</v>
      </c>
      <c r="L44" s="57">
        <f t="shared" si="1"/>
        <v>0</v>
      </c>
      <c r="M44" s="34"/>
      <c r="N44" s="51">
        <v>20</v>
      </c>
      <c r="O44" s="52">
        <v>0</v>
      </c>
      <c r="P44" s="53">
        <v>0</v>
      </c>
      <c r="Q44" s="54">
        <f t="shared" si="10"/>
        <v>0</v>
      </c>
      <c r="R44" s="55">
        <v>0</v>
      </c>
      <c r="S44" s="56">
        <f t="shared" si="11"/>
        <v>0</v>
      </c>
      <c r="T44" s="57">
        <f t="shared" si="3"/>
        <v>0</v>
      </c>
      <c r="U44" s="48"/>
      <c r="V44" s="45"/>
      <c r="W44" s="114"/>
      <c r="X44" s="89" t="s">
        <v>180</v>
      </c>
      <c r="Y44" s="90" t="s">
        <v>180</v>
      </c>
      <c r="Z44" s="91" t="s">
        <v>180</v>
      </c>
    </row>
    <row r="45" spans="1:26" s="4" customFormat="1" ht="27" customHeight="1">
      <c r="A45" s="19"/>
      <c r="B45" s="35" t="s">
        <v>21</v>
      </c>
      <c r="C45" s="35">
        <v>41</v>
      </c>
      <c r="D45" s="36" t="s">
        <v>265</v>
      </c>
      <c r="E45" s="96">
        <v>4</v>
      </c>
      <c r="F45" s="51"/>
      <c r="G45" s="52"/>
      <c r="H45" s="53"/>
      <c r="I45" s="54"/>
      <c r="J45" s="55"/>
      <c r="K45" s="56"/>
      <c r="L45" s="57"/>
      <c r="M45" s="34"/>
      <c r="N45" s="51">
        <v>20</v>
      </c>
      <c r="O45" s="52">
        <v>0</v>
      </c>
      <c r="P45" s="53">
        <v>0</v>
      </c>
      <c r="Q45" s="54">
        <f>IF(AND(O45&gt;0,P45&gt;0),P45/O45,0)</f>
        <v>0</v>
      </c>
      <c r="R45" s="55">
        <v>0</v>
      </c>
      <c r="S45" s="56">
        <f>P45</f>
        <v>0</v>
      </c>
      <c r="T45" s="57">
        <f>IF(AND(R45&gt;0,S45&gt;0),S45/R45,0)</f>
        <v>0</v>
      </c>
      <c r="U45" s="48" t="s">
        <v>256</v>
      </c>
      <c r="V45" s="45"/>
      <c r="W45" s="114"/>
      <c r="X45" s="89" t="s">
        <v>179</v>
      </c>
      <c r="Y45" s="90" t="s">
        <v>179</v>
      </c>
      <c r="Z45" s="91" t="s">
        <v>179</v>
      </c>
    </row>
    <row r="46" spans="1:26" s="4" customFormat="1" ht="27" customHeight="1">
      <c r="A46" s="19"/>
      <c r="B46" s="35" t="s">
        <v>21</v>
      </c>
      <c r="C46" s="35">
        <v>42</v>
      </c>
      <c r="D46" s="36" t="s">
        <v>246</v>
      </c>
      <c r="E46" s="96">
        <v>6</v>
      </c>
      <c r="F46" s="51"/>
      <c r="G46" s="52"/>
      <c r="H46" s="53"/>
      <c r="I46" s="54"/>
      <c r="J46" s="55"/>
      <c r="K46" s="56"/>
      <c r="L46" s="57"/>
      <c r="M46" s="34"/>
      <c r="N46" s="51">
        <v>10</v>
      </c>
      <c r="O46" s="52">
        <v>0</v>
      </c>
      <c r="P46" s="53">
        <v>0</v>
      </c>
      <c r="Q46" s="54">
        <f>IF(AND(O46&gt;0,P46&gt;0),P46/O46,0)</f>
        <v>0</v>
      </c>
      <c r="R46" s="55">
        <v>0</v>
      </c>
      <c r="S46" s="56">
        <f>P46</f>
        <v>0</v>
      </c>
      <c r="T46" s="57">
        <f>IF(AND(R46&gt;0,S46&gt;0),S46/R46,0)</f>
        <v>0</v>
      </c>
      <c r="U46" s="48" t="s">
        <v>256</v>
      </c>
      <c r="V46" s="45"/>
      <c r="W46" s="114"/>
      <c r="X46" s="89" t="s">
        <v>179</v>
      </c>
      <c r="Y46" s="90" t="s">
        <v>179</v>
      </c>
      <c r="Z46" s="91" t="s">
        <v>179</v>
      </c>
    </row>
    <row r="47" spans="1:26" s="4" customFormat="1" ht="27" customHeight="1">
      <c r="A47" s="19"/>
      <c r="B47" s="35" t="s">
        <v>21</v>
      </c>
      <c r="C47" s="35">
        <v>43</v>
      </c>
      <c r="D47" s="36" t="s">
        <v>266</v>
      </c>
      <c r="E47" s="96">
        <v>4</v>
      </c>
      <c r="F47" s="51"/>
      <c r="G47" s="52"/>
      <c r="H47" s="53"/>
      <c r="I47" s="54"/>
      <c r="J47" s="55"/>
      <c r="K47" s="56"/>
      <c r="L47" s="57"/>
      <c r="M47" s="34"/>
      <c r="N47" s="51">
        <v>20</v>
      </c>
      <c r="O47" s="52">
        <v>0</v>
      </c>
      <c r="P47" s="53">
        <v>0</v>
      </c>
      <c r="Q47" s="54">
        <f>IF(AND(O47&gt;0,P47&gt;0),P47/O47,0)</f>
        <v>0</v>
      </c>
      <c r="R47" s="55">
        <v>0</v>
      </c>
      <c r="S47" s="56">
        <f>P47</f>
        <v>0</v>
      </c>
      <c r="T47" s="57">
        <f>IF(AND(R47&gt;0,S47&gt;0),S47/R47,0)</f>
        <v>0</v>
      </c>
      <c r="U47" s="48" t="s">
        <v>256</v>
      </c>
      <c r="V47" s="45"/>
      <c r="W47" s="114"/>
      <c r="X47" s="89" t="s">
        <v>179</v>
      </c>
      <c r="Y47" s="90" t="s">
        <v>179</v>
      </c>
      <c r="Z47" s="91" t="s">
        <v>179</v>
      </c>
    </row>
    <row r="48" spans="1:26" s="4" customFormat="1" ht="27" customHeight="1">
      <c r="A48" s="19"/>
      <c r="B48" s="35" t="s">
        <v>21</v>
      </c>
      <c r="C48" s="35">
        <v>44</v>
      </c>
      <c r="D48" s="38" t="s">
        <v>31</v>
      </c>
      <c r="E48" s="96">
        <v>2</v>
      </c>
      <c r="F48" s="51">
        <v>10</v>
      </c>
      <c r="G48" s="52">
        <v>0</v>
      </c>
      <c r="H48" s="53">
        <v>0</v>
      </c>
      <c r="I48" s="54">
        <f t="shared" si="0"/>
        <v>0</v>
      </c>
      <c r="J48" s="55">
        <v>0</v>
      </c>
      <c r="K48" s="56">
        <f t="shared" si="4"/>
        <v>0</v>
      </c>
      <c r="L48" s="57">
        <f t="shared" si="1"/>
        <v>0</v>
      </c>
      <c r="M48" s="34"/>
      <c r="N48" s="51">
        <v>10</v>
      </c>
      <c r="O48" s="52">
        <v>0</v>
      </c>
      <c r="P48" s="53">
        <v>0</v>
      </c>
      <c r="Q48" s="54">
        <f t="shared" si="10"/>
        <v>0</v>
      </c>
      <c r="R48" s="55">
        <v>0</v>
      </c>
      <c r="S48" s="56">
        <f t="shared" si="11"/>
        <v>0</v>
      </c>
      <c r="T48" s="57">
        <f t="shared" si="3"/>
        <v>0</v>
      </c>
      <c r="U48" s="44"/>
      <c r="V48" s="45"/>
      <c r="W48" s="114"/>
      <c r="X48" s="89" t="s">
        <v>180</v>
      </c>
      <c r="Y48" s="90" t="s">
        <v>180</v>
      </c>
      <c r="Z48" s="91" t="s">
        <v>180</v>
      </c>
    </row>
    <row r="49" spans="1:26" s="4" customFormat="1" ht="27" customHeight="1">
      <c r="A49" s="19"/>
      <c r="B49" s="35" t="s">
        <v>21</v>
      </c>
      <c r="C49" s="35">
        <v>45</v>
      </c>
      <c r="D49" s="36" t="s">
        <v>139</v>
      </c>
      <c r="E49" s="96">
        <v>2</v>
      </c>
      <c r="F49" s="51">
        <v>10</v>
      </c>
      <c r="G49" s="52">
        <v>0</v>
      </c>
      <c r="H49" s="53">
        <v>0</v>
      </c>
      <c r="I49" s="54">
        <f t="shared" si="0"/>
        <v>0</v>
      </c>
      <c r="J49" s="55">
        <v>0</v>
      </c>
      <c r="K49" s="56">
        <f t="shared" si="4"/>
        <v>0</v>
      </c>
      <c r="L49" s="57">
        <f t="shared" si="1"/>
        <v>0</v>
      </c>
      <c r="M49" s="34"/>
      <c r="N49" s="51">
        <v>10</v>
      </c>
      <c r="O49" s="52">
        <v>0</v>
      </c>
      <c r="P49" s="53">
        <v>0</v>
      </c>
      <c r="Q49" s="54">
        <f t="shared" si="10"/>
        <v>0</v>
      </c>
      <c r="R49" s="55">
        <v>0</v>
      </c>
      <c r="S49" s="56">
        <f t="shared" si="11"/>
        <v>0</v>
      </c>
      <c r="T49" s="57">
        <f t="shared" si="3"/>
        <v>0</v>
      </c>
      <c r="U49" s="44"/>
      <c r="V49" s="45"/>
      <c r="W49" s="114"/>
      <c r="X49" s="89" t="s">
        <v>180</v>
      </c>
      <c r="Y49" s="90" t="s">
        <v>180</v>
      </c>
      <c r="Z49" s="91" t="s">
        <v>180</v>
      </c>
    </row>
    <row r="50" spans="1:26" s="4" customFormat="1" ht="27" customHeight="1">
      <c r="A50" s="19"/>
      <c r="B50" s="35" t="s">
        <v>21</v>
      </c>
      <c r="C50" s="35">
        <v>46</v>
      </c>
      <c r="D50" s="38" t="s">
        <v>141</v>
      </c>
      <c r="E50" s="96">
        <v>4</v>
      </c>
      <c r="F50" s="51">
        <v>10</v>
      </c>
      <c r="G50" s="52">
        <v>0</v>
      </c>
      <c r="H50" s="53">
        <v>0</v>
      </c>
      <c r="I50" s="54">
        <f t="shared" si="0"/>
        <v>0</v>
      </c>
      <c r="J50" s="55">
        <v>0</v>
      </c>
      <c r="K50" s="56">
        <f t="shared" si="4"/>
        <v>0</v>
      </c>
      <c r="L50" s="57">
        <f t="shared" si="1"/>
        <v>0</v>
      </c>
      <c r="M50" s="34"/>
      <c r="N50" s="51">
        <v>10</v>
      </c>
      <c r="O50" s="52">
        <v>0</v>
      </c>
      <c r="P50" s="53">
        <v>0</v>
      </c>
      <c r="Q50" s="54">
        <f t="shared" si="10"/>
        <v>0</v>
      </c>
      <c r="R50" s="55">
        <v>0</v>
      </c>
      <c r="S50" s="56">
        <f t="shared" si="11"/>
        <v>0</v>
      </c>
      <c r="T50" s="57">
        <f t="shared" si="3"/>
        <v>0</v>
      </c>
      <c r="U50" s="48"/>
      <c r="V50" s="45"/>
      <c r="W50" s="114"/>
      <c r="X50" s="89" t="s">
        <v>180</v>
      </c>
      <c r="Y50" s="90" t="s">
        <v>180</v>
      </c>
      <c r="Z50" s="91" t="s">
        <v>180</v>
      </c>
    </row>
    <row r="51" spans="1:26" s="4" customFormat="1" ht="27" customHeight="1">
      <c r="A51" s="19"/>
      <c r="B51" s="35" t="s">
        <v>21</v>
      </c>
      <c r="C51" s="35">
        <v>47</v>
      </c>
      <c r="D51" s="38" t="s">
        <v>32</v>
      </c>
      <c r="E51" s="96">
        <v>6</v>
      </c>
      <c r="F51" s="51">
        <v>10</v>
      </c>
      <c r="G51" s="52">
        <v>12</v>
      </c>
      <c r="H51" s="53">
        <v>524957</v>
      </c>
      <c r="I51" s="54">
        <f t="shared" si="0"/>
        <v>43746.416666666664</v>
      </c>
      <c r="J51" s="55">
        <v>780</v>
      </c>
      <c r="K51" s="56">
        <f t="shared" si="4"/>
        <v>524957</v>
      </c>
      <c r="L51" s="57">
        <f t="shared" si="1"/>
        <v>673.0217948717949</v>
      </c>
      <c r="M51" s="34"/>
      <c r="N51" s="51">
        <v>10</v>
      </c>
      <c r="O51" s="52">
        <v>12</v>
      </c>
      <c r="P51" s="53">
        <v>539262</v>
      </c>
      <c r="Q51" s="57">
        <f aca="true" t="shared" si="12" ref="Q51:Q58">IF(AND(O51&gt;0,P51&gt;0),P51/O51,0)</f>
        <v>44938.5</v>
      </c>
      <c r="R51" s="55">
        <v>786</v>
      </c>
      <c r="S51" s="56">
        <f t="shared" si="11"/>
        <v>539262</v>
      </c>
      <c r="T51" s="57">
        <f t="shared" si="3"/>
        <v>686.0839694656488</v>
      </c>
      <c r="U51" s="44"/>
      <c r="V51" s="45"/>
      <c r="W51" s="114"/>
      <c r="X51" s="89" t="s">
        <v>180</v>
      </c>
      <c r="Y51" s="90" t="s">
        <v>180</v>
      </c>
      <c r="Z51" s="91" t="s">
        <v>180</v>
      </c>
    </row>
    <row r="52" spans="1:26" s="4" customFormat="1" ht="27" customHeight="1">
      <c r="A52" s="19"/>
      <c r="B52" s="35" t="s">
        <v>21</v>
      </c>
      <c r="C52" s="35">
        <v>48</v>
      </c>
      <c r="D52" s="38" t="s">
        <v>189</v>
      </c>
      <c r="E52" s="96">
        <v>4</v>
      </c>
      <c r="F52" s="51">
        <v>10</v>
      </c>
      <c r="G52" s="52">
        <v>0</v>
      </c>
      <c r="H52" s="53">
        <v>0</v>
      </c>
      <c r="I52" s="54">
        <f t="shared" si="0"/>
        <v>0</v>
      </c>
      <c r="J52" s="55">
        <v>0</v>
      </c>
      <c r="K52" s="56">
        <f t="shared" si="4"/>
        <v>0</v>
      </c>
      <c r="L52" s="57">
        <f t="shared" si="1"/>
        <v>0</v>
      </c>
      <c r="M52" s="34"/>
      <c r="N52" s="51">
        <v>10</v>
      </c>
      <c r="O52" s="52">
        <v>0</v>
      </c>
      <c r="P52" s="53">
        <v>0</v>
      </c>
      <c r="Q52" s="54">
        <f t="shared" si="12"/>
        <v>0</v>
      </c>
      <c r="R52" s="55">
        <v>0</v>
      </c>
      <c r="S52" s="56">
        <f aca="true" t="shared" si="13" ref="S52:S58">P52</f>
        <v>0</v>
      </c>
      <c r="T52" s="57">
        <f t="shared" si="3"/>
        <v>0</v>
      </c>
      <c r="U52" s="48"/>
      <c r="V52" s="45"/>
      <c r="W52" s="47"/>
      <c r="X52" s="89" t="s">
        <v>180</v>
      </c>
      <c r="Y52" s="90" t="s">
        <v>180</v>
      </c>
      <c r="Z52" s="91" t="s">
        <v>180</v>
      </c>
    </row>
    <row r="53" spans="1:26" s="4" customFormat="1" ht="27" customHeight="1">
      <c r="A53" s="19"/>
      <c r="B53" s="35" t="s">
        <v>21</v>
      </c>
      <c r="C53" s="35">
        <v>49</v>
      </c>
      <c r="D53" s="38" t="s">
        <v>267</v>
      </c>
      <c r="E53" s="96">
        <v>4</v>
      </c>
      <c r="F53" s="51"/>
      <c r="G53" s="52"/>
      <c r="H53" s="53"/>
      <c r="I53" s="54"/>
      <c r="J53" s="55"/>
      <c r="K53" s="56"/>
      <c r="L53" s="57"/>
      <c r="M53" s="34"/>
      <c r="N53" s="51">
        <v>15</v>
      </c>
      <c r="O53" s="52">
        <v>0</v>
      </c>
      <c r="P53" s="53">
        <v>0</v>
      </c>
      <c r="Q53" s="54">
        <f t="shared" si="12"/>
        <v>0</v>
      </c>
      <c r="R53" s="55">
        <v>0</v>
      </c>
      <c r="S53" s="56">
        <f>P53</f>
        <v>0</v>
      </c>
      <c r="T53" s="57">
        <f>IF(AND(R53&gt;0,S53&gt;0),S53/R53,0)</f>
        <v>0</v>
      </c>
      <c r="U53" s="48" t="s">
        <v>256</v>
      </c>
      <c r="V53" s="45"/>
      <c r="W53" s="47"/>
      <c r="X53" s="89" t="s">
        <v>179</v>
      </c>
      <c r="Y53" s="90" t="s">
        <v>179</v>
      </c>
      <c r="Z53" s="91" t="s">
        <v>179</v>
      </c>
    </row>
    <row r="54" spans="1:26" s="4" customFormat="1" ht="27" customHeight="1">
      <c r="A54" s="19"/>
      <c r="B54" s="35" t="s">
        <v>21</v>
      </c>
      <c r="C54" s="35">
        <v>50</v>
      </c>
      <c r="D54" s="36" t="s">
        <v>190</v>
      </c>
      <c r="E54" s="96">
        <v>6</v>
      </c>
      <c r="F54" s="51">
        <v>10</v>
      </c>
      <c r="G54" s="52">
        <v>2</v>
      </c>
      <c r="H54" s="53">
        <v>18225</v>
      </c>
      <c r="I54" s="54">
        <f t="shared" si="0"/>
        <v>9112.5</v>
      </c>
      <c r="J54" s="55">
        <v>61</v>
      </c>
      <c r="K54" s="56">
        <f t="shared" si="4"/>
        <v>18225</v>
      </c>
      <c r="L54" s="57">
        <f t="shared" si="1"/>
        <v>298.7704918032787</v>
      </c>
      <c r="M54" s="34"/>
      <c r="N54" s="51">
        <v>10</v>
      </c>
      <c r="O54" s="52">
        <v>0</v>
      </c>
      <c r="P54" s="53">
        <v>0</v>
      </c>
      <c r="Q54" s="54">
        <f t="shared" si="12"/>
        <v>0</v>
      </c>
      <c r="R54" s="55">
        <v>0</v>
      </c>
      <c r="S54" s="56">
        <f t="shared" si="13"/>
        <v>0</v>
      </c>
      <c r="T54" s="57">
        <f t="shared" si="3"/>
        <v>0</v>
      </c>
      <c r="U54" s="44"/>
      <c r="V54" s="45"/>
      <c r="W54" s="115"/>
      <c r="X54" s="89" t="s">
        <v>180</v>
      </c>
      <c r="Y54" s="90" t="s">
        <v>180</v>
      </c>
      <c r="Z54" s="91" t="s">
        <v>180</v>
      </c>
    </row>
    <row r="55" spans="1:26" s="4" customFormat="1" ht="27" customHeight="1">
      <c r="A55" s="19"/>
      <c r="B55" s="35" t="s">
        <v>21</v>
      </c>
      <c r="C55" s="35">
        <v>51</v>
      </c>
      <c r="D55" s="36" t="s">
        <v>33</v>
      </c>
      <c r="E55" s="96">
        <v>6</v>
      </c>
      <c r="F55" s="51">
        <v>10</v>
      </c>
      <c r="G55" s="52">
        <v>0</v>
      </c>
      <c r="H55" s="53">
        <v>0</v>
      </c>
      <c r="I55" s="54">
        <f t="shared" si="0"/>
        <v>0</v>
      </c>
      <c r="J55" s="55">
        <v>0</v>
      </c>
      <c r="K55" s="56">
        <f t="shared" si="4"/>
        <v>0</v>
      </c>
      <c r="L55" s="57">
        <f t="shared" si="1"/>
        <v>0</v>
      </c>
      <c r="M55" s="34"/>
      <c r="N55" s="51">
        <v>10</v>
      </c>
      <c r="O55" s="52">
        <v>0</v>
      </c>
      <c r="P55" s="53">
        <v>0</v>
      </c>
      <c r="Q55" s="54">
        <f t="shared" si="12"/>
        <v>0</v>
      </c>
      <c r="R55" s="55">
        <v>0</v>
      </c>
      <c r="S55" s="56">
        <f t="shared" si="13"/>
        <v>0</v>
      </c>
      <c r="T55" s="57">
        <f t="shared" si="3"/>
        <v>0</v>
      </c>
      <c r="U55" s="44"/>
      <c r="V55" s="45"/>
      <c r="W55" s="114"/>
      <c r="X55" s="89" t="s">
        <v>180</v>
      </c>
      <c r="Y55" s="90" t="s">
        <v>180</v>
      </c>
      <c r="Z55" s="91" t="s">
        <v>180</v>
      </c>
    </row>
    <row r="56" spans="1:26" s="4" customFormat="1" ht="27" customHeight="1">
      <c r="A56" s="19"/>
      <c r="B56" s="35" t="s">
        <v>21</v>
      </c>
      <c r="C56" s="35">
        <v>52</v>
      </c>
      <c r="D56" s="38" t="s">
        <v>191</v>
      </c>
      <c r="E56" s="96">
        <v>6</v>
      </c>
      <c r="F56" s="51">
        <v>15</v>
      </c>
      <c r="G56" s="52">
        <v>0</v>
      </c>
      <c r="H56" s="53">
        <v>0</v>
      </c>
      <c r="I56" s="54">
        <f t="shared" si="0"/>
        <v>0</v>
      </c>
      <c r="J56" s="55">
        <v>0</v>
      </c>
      <c r="K56" s="56">
        <f t="shared" si="4"/>
        <v>0</v>
      </c>
      <c r="L56" s="57">
        <f t="shared" si="1"/>
        <v>0</v>
      </c>
      <c r="M56" s="34"/>
      <c r="N56" s="51">
        <v>15</v>
      </c>
      <c r="O56" s="52">
        <v>0</v>
      </c>
      <c r="P56" s="53">
        <v>0</v>
      </c>
      <c r="Q56" s="54">
        <f t="shared" si="12"/>
        <v>0</v>
      </c>
      <c r="R56" s="55">
        <v>0</v>
      </c>
      <c r="S56" s="56">
        <f t="shared" si="13"/>
        <v>0</v>
      </c>
      <c r="T56" s="57">
        <f t="shared" si="3"/>
        <v>0</v>
      </c>
      <c r="U56" s="48"/>
      <c r="V56" s="45"/>
      <c r="W56" s="47"/>
      <c r="X56" s="89" t="s">
        <v>180</v>
      </c>
      <c r="Y56" s="90" t="s">
        <v>180</v>
      </c>
      <c r="Z56" s="91" t="s">
        <v>180</v>
      </c>
    </row>
    <row r="57" spans="1:26" s="4" customFormat="1" ht="27" customHeight="1">
      <c r="A57" s="19"/>
      <c r="B57" s="35" t="s">
        <v>21</v>
      </c>
      <c r="C57" s="35">
        <v>53</v>
      </c>
      <c r="D57" s="38" t="s">
        <v>268</v>
      </c>
      <c r="E57" s="96">
        <v>4</v>
      </c>
      <c r="F57" s="51"/>
      <c r="G57" s="52"/>
      <c r="H57" s="53"/>
      <c r="I57" s="54"/>
      <c r="J57" s="55"/>
      <c r="K57" s="56"/>
      <c r="L57" s="57"/>
      <c r="M57" s="34"/>
      <c r="N57" s="51">
        <v>10</v>
      </c>
      <c r="O57" s="52">
        <v>0</v>
      </c>
      <c r="P57" s="53">
        <v>0</v>
      </c>
      <c r="Q57" s="54">
        <f t="shared" si="12"/>
        <v>0</v>
      </c>
      <c r="R57" s="55">
        <v>0</v>
      </c>
      <c r="S57" s="56">
        <f>P57</f>
        <v>0</v>
      </c>
      <c r="T57" s="57">
        <f>IF(AND(R57&gt;0,S57&gt;0),S57/R57,0)</f>
        <v>0</v>
      </c>
      <c r="U57" s="48" t="s">
        <v>256</v>
      </c>
      <c r="V57" s="45"/>
      <c r="W57" s="47"/>
      <c r="X57" s="89" t="s">
        <v>179</v>
      </c>
      <c r="Y57" s="90" t="s">
        <v>179</v>
      </c>
      <c r="Z57" s="91" t="s">
        <v>179</v>
      </c>
    </row>
    <row r="58" spans="1:26" s="4" customFormat="1" ht="27" customHeight="1">
      <c r="A58" s="19"/>
      <c r="B58" s="35" t="s">
        <v>21</v>
      </c>
      <c r="C58" s="35">
        <v>54</v>
      </c>
      <c r="D58" s="38" t="s">
        <v>192</v>
      </c>
      <c r="E58" s="96">
        <v>2</v>
      </c>
      <c r="F58" s="51">
        <v>10</v>
      </c>
      <c r="G58" s="52">
        <v>71</v>
      </c>
      <c r="H58" s="53">
        <v>2964071</v>
      </c>
      <c r="I58" s="54">
        <f t="shared" si="0"/>
        <v>41747.47887323944</v>
      </c>
      <c r="J58" s="55">
        <v>4576</v>
      </c>
      <c r="K58" s="56">
        <f t="shared" si="4"/>
        <v>2964071</v>
      </c>
      <c r="L58" s="57">
        <f t="shared" si="1"/>
        <v>647.7427884615385</v>
      </c>
      <c r="M58" s="34"/>
      <c r="N58" s="51">
        <v>10</v>
      </c>
      <c r="O58" s="52">
        <v>0</v>
      </c>
      <c r="P58" s="53">
        <v>0</v>
      </c>
      <c r="Q58" s="54">
        <f t="shared" si="12"/>
        <v>0</v>
      </c>
      <c r="R58" s="55">
        <v>0</v>
      </c>
      <c r="S58" s="56">
        <f t="shared" si="13"/>
        <v>0</v>
      </c>
      <c r="T58" s="57">
        <f t="shared" si="3"/>
        <v>0</v>
      </c>
      <c r="U58" s="48"/>
      <c r="V58" s="45"/>
      <c r="W58" s="47"/>
      <c r="X58" s="89" t="s">
        <v>180</v>
      </c>
      <c r="Y58" s="90" t="s">
        <v>180</v>
      </c>
      <c r="Z58" s="91" t="s">
        <v>180</v>
      </c>
    </row>
    <row r="59" spans="1:26" s="4" customFormat="1" ht="27" customHeight="1">
      <c r="A59" s="19"/>
      <c r="B59" s="35" t="s">
        <v>21</v>
      </c>
      <c r="C59" s="35">
        <v>55</v>
      </c>
      <c r="D59" s="36" t="s">
        <v>34</v>
      </c>
      <c r="E59" s="96">
        <v>5</v>
      </c>
      <c r="F59" s="51">
        <v>20</v>
      </c>
      <c r="G59" s="52">
        <v>0</v>
      </c>
      <c r="H59" s="53">
        <v>0</v>
      </c>
      <c r="I59" s="54">
        <f t="shared" si="0"/>
        <v>0</v>
      </c>
      <c r="J59" s="55">
        <v>0</v>
      </c>
      <c r="K59" s="56">
        <f t="shared" si="4"/>
        <v>0</v>
      </c>
      <c r="L59" s="57">
        <f t="shared" si="1"/>
        <v>0</v>
      </c>
      <c r="M59" s="34"/>
      <c r="N59" s="51">
        <v>20</v>
      </c>
      <c r="O59" s="52">
        <v>0</v>
      </c>
      <c r="P59" s="53">
        <v>0</v>
      </c>
      <c r="Q59" s="54">
        <f aca="true" t="shared" si="14" ref="Q59:Q66">IF(AND(O59&gt;0,P59&gt;0),P59/O59,0)</f>
        <v>0</v>
      </c>
      <c r="R59" s="55">
        <v>0</v>
      </c>
      <c r="S59" s="56">
        <f aca="true" t="shared" si="15" ref="S59:S66">P59</f>
        <v>0</v>
      </c>
      <c r="T59" s="57">
        <f t="shared" si="3"/>
        <v>0</v>
      </c>
      <c r="U59" s="44"/>
      <c r="V59" s="45"/>
      <c r="W59" s="114"/>
      <c r="X59" s="89" t="s">
        <v>180</v>
      </c>
      <c r="Y59" s="90" t="s">
        <v>180</v>
      </c>
      <c r="Z59" s="91" t="s">
        <v>180</v>
      </c>
    </row>
    <row r="60" spans="1:26" s="4" customFormat="1" ht="27" customHeight="1">
      <c r="A60" s="19"/>
      <c r="B60" s="35" t="s">
        <v>21</v>
      </c>
      <c r="C60" s="35">
        <v>56</v>
      </c>
      <c r="D60" s="38" t="s">
        <v>269</v>
      </c>
      <c r="E60" s="96">
        <v>4</v>
      </c>
      <c r="F60" s="51"/>
      <c r="G60" s="52"/>
      <c r="H60" s="53"/>
      <c r="I60" s="54"/>
      <c r="J60" s="55"/>
      <c r="K60" s="56"/>
      <c r="L60" s="57"/>
      <c r="M60" s="34"/>
      <c r="N60" s="51">
        <v>12</v>
      </c>
      <c r="O60" s="52">
        <v>0</v>
      </c>
      <c r="P60" s="53">
        <v>0</v>
      </c>
      <c r="Q60" s="54">
        <f>IF(AND(O60&gt;0,P60&gt;0),P60/O60,0)</f>
        <v>0</v>
      </c>
      <c r="R60" s="55">
        <v>0</v>
      </c>
      <c r="S60" s="56">
        <f>P60</f>
        <v>0</v>
      </c>
      <c r="T60" s="57">
        <f>IF(AND(R60&gt;0,S60&gt;0),S60/R60,0)</f>
        <v>0</v>
      </c>
      <c r="U60" s="48" t="s">
        <v>256</v>
      </c>
      <c r="V60" s="45"/>
      <c r="W60" s="47"/>
      <c r="X60" s="89" t="s">
        <v>179</v>
      </c>
      <c r="Y60" s="90" t="s">
        <v>179</v>
      </c>
      <c r="Z60" s="91" t="s">
        <v>179</v>
      </c>
    </row>
    <row r="61" spans="1:26" s="4" customFormat="1" ht="27" customHeight="1">
      <c r="A61" s="19"/>
      <c r="B61" s="35" t="s">
        <v>21</v>
      </c>
      <c r="C61" s="35">
        <v>57</v>
      </c>
      <c r="D61" s="36" t="s">
        <v>35</v>
      </c>
      <c r="E61" s="96">
        <v>2</v>
      </c>
      <c r="F61" s="51">
        <v>10</v>
      </c>
      <c r="G61" s="52">
        <v>0</v>
      </c>
      <c r="H61" s="53">
        <v>0</v>
      </c>
      <c r="I61" s="54">
        <f t="shared" si="0"/>
        <v>0</v>
      </c>
      <c r="J61" s="55">
        <v>0</v>
      </c>
      <c r="K61" s="56">
        <f t="shared" si="4"/>
        <v>0</v>
      </c>
      <c r="L61" s="57">
        <f t="shared" si="1"/>
        <v>0</v>
      </c>
      <c r="M61" s="34"/>
      <c r="N61" s="51">
        <v>10</v>
      </c>
      <c r="O61" s="52">
        <v>0</v>
      </c>
      <c r="P61" s="53">
        <v>0</v>
      </c>
      <c r="Q61" s="54">
        <f t="shared" si="14"/>
        <v>0</v>
      </c>
      <c r="R61" s="55">
        <v>0</v>
      </c>
      <c r="S61" s="56">
        <f t="shared" si="15"/>
        <v>0</v>
      </c>
      <c r="T61" s="57">
        <f t="shared" si="3"/>
        <v>0</v>
      </c>
      <c r="U61" s="44"/>
      <c r="V61" s="45"/>
      <c r="W61" s="114"/>
      <c r="X61" s="89" t="s">
        <v>180</v>
      </c>
      <c r="Y61" s="90" t="s">
        <v>180</v>
      </c>
      <c r="Z61" s="91" t="s">
        <v>180</v>
      </c>
    </row>
    <row r="62" spans="1:26" s="4" customFormat="1" ht="27" customHeight="1">
      <c r="A62" s="19"/>
      <c r="B62" s="35" t="s">
        <v>21</v>
      </c>
      <c r="C62" s="35">
        <v>58</v>
      </c>
      <c r="D62" s="38" t="s">
        <v>270</v>
      </c>
      <c r="E62" s="96">
        <v>4</v>
      </c>
      <c r="F62" s="51"/>
      <c r="G62" s="52"/>
      <c r="H62" s="53"/>
      <c r="I62" s="54"/>
      <c r="J62" s="55"/>
      <c r="K62" s="56"/>
      <c r="L62" s="57"/>
      <c r="M62" s="34"/>
      <c r="N62" s="51">
        <v>20</v>
      </c>
      <c r="O62" s="52">
        <v>0</v>
      </c>
      <c r="P62" s="53">
        <v>0</v>
      </c>
      <c r="Q62" s="54">
        <f>IF(AND(O62&gt;0,P62&gt;0),P62/O62,0)</f>
        <v>0</v>
      </c>
      <c r="R62" s="55">
        <v>0</v>
      </c>
      <c r="S62" s="56">
        <f>P62</f>
        <v>0</v>
      </c>
      <c r="T62" s="57">
        <f>IF(AND(R62&gt;0,S62&gt;0),S62/R62,0)</f>
        <v>0</v>
      </c>
      <c r="U62" s="48" t="s">
        <v>256</v>
      </c>
      <c r="V62" s="45"/>
      <c r="W62" s="47"/>
      <c r="X62" s="89" t="s">
        <v>179</v>
      </c>
      <c r="Y62" s="90" t="s">
        <v>179</v>
      </c>
      <c r="Z62" s="91" t="s">
        <v>179</v>
      </c>
    </row>
    <row r="63" spans="1:26" s="4" customFormat="1" ht="27" customHeight="1">
      <c r="A63" s="19"/>
      <c r="B63" s="35" t="s">
        <v>21</v>
      </c>
      <c r="C63" s="35">
        <v>59</v>
      </c>
      <c r="D63" s="38" t="s">
        <v>36</v>
      </c>
      <c r="E63" s="96">
        <v>2</v>
      </c>
      <c r="F63" s="51">
        <v>10</v>
      </c>
      <c r="G63" s="52">
        <v>0</v>
      </c>
      <c r="H63" s="53">
        <v>0</v>
      </c>
      <c r="I63" s="54">
        <f t="shared" si="0"/>
        <v>0</v>
      </c>
      <c r="J63" s="55">
        <v>0</v>
      </c>
      <c r="K63" s="56">
        <f t="shared" si="4"/>
        <v>0</v>
      </c>
      <c r="L63" s="57">
        <f t="shared" si="1"/>
        <v>0</v>
      </c>
      <c r="M63" s="34"/>
      <c r="N63" s="51">
        <v>10</v>
      </c>
      <c r="O63" s="52">
        <v>0</v>
      </c>
      <c r="P63" s="53">
        <v>0</v>
      </c>
      <c r="Q63" s="54">
        <f t="shared" si="14"/>
        <v>0</v>
      </c>
      <c r="R63" s="55">
        <v>0</v>
      </c>
      <c r="S63" s="56">
        <f t="shared" si="15"/>
        <v>0</v>
      </c>
      <c r="T63" s="57">
        <f t="shared" si="3"/>
        <v>0</v>
      </c>
      <c r="U63" s="44"/>
      <c r="V63" s="45"/>
      <c r="W63" s="114"/>
      <c r="X63" s="89" t="s">
        <v>180</v>
      </c>
      <c r="Y63" s="90" t="s">
        <v>180</v>
      </c>
      <c r="Z63" s="91" t="s">
        <v>180</v>
      </c>
    </row>
    <row r="64" spans="1:26" s="4" customFormat="1" ht="27" customHeight="1">
      <c r="A64" s="19"/>
      <c r="B64" s="35" t="s">
        <v>21</v>
      </c>
      <c r="C64" s="35">
        <v>60</v>
      </c>
      <c r="D64" s="36" t="s">
        <v>226</v>
      </c>
      <c r="E64" s="96">
        <v>2</v>
      </c>
      <c r="F64" s="51">
        <v>30</v>
      </c>
      <c r="G64" s="52">
        <v>0</v>
      </c>
      <c r="H64" s="53">
        <v>0</v>
      </c>
      <c r="I64" s="54">
        <f t="shared" si="0"/>
        <v>0</v>
      </c>
      <c r="J64" s="55">
        <v>0</v>
      </c>
      <c r="K64" s="56">
        <f t="shared" si="4"/>
        <v>0</v>
      </c>
      <c r="L64" s="57">
        <f t="shared" si="1"/>
        <v>0</v>
      </c>
      <c r="M64" s="34"/>
      <c r="N64" s="51">
        <v>30</v>
      </c>
      <c r="O64" s="52">
        <v>0</v>
      </c>
      <c r="P64" s="53">
        <v>0</v>
      </c>
      <c r="Q64" s="54">
        <f t="shared" si="14"/>
        <v>0</v>
      </c>
      <c r="R64" s="55">
        <v>0</v>
      </c>
      <c r="S64" s="56">
        <f t="shared" si="15"/>
        <v>0</v>
      </c>
      <c r="T64" s="57">
        <f t="shared" si="3"/>
        <v>0</v>
      </c>
      <c r="U64" s="44"/>
      <c r="V64" s="45"/>
      <c r="W64" s="114"/>
      <c r="X64" s="89" t="s">
        <v>180</v>
      </c>
      <c r="Y64" s="90" t="s">
        <v>180</v>
      </c>
      <c r="Z64" s="91" t="s">
        <v>180</v>
      </c>
    </row>
    <row r="65" spans="1:26" s="4" customFormat="1" ht="27" customHeight="1">
      <c r="A65" s="19"/>
      <c r="B65" s="35" t="s">
        <v>21</v>
      </c>
      <c r="C65" s="35">
        <v>61</v>
      </c>
      <c r="D65" s="36" t="s">
        <v>38</v>
      </c>
      <c r="E65" s="96">
        <v>6</v>
      </c>
      <c r="F65" s="51">
        <v>20</v>
      </c>
      <c r="G65" s="52">
        <v>0</v>
      </c>
      <c r="H65" s="53">
        <v>0</v>
      </c>
      <c r="I65" s="54">
        <f t="shared" si="0"/>
        <v>0</v>
      </c>
      <c r="J65" s="55">
        <v>0</v>
      </c>
      <c r="K65" s="56">
        <f t="shared" si="4"/>
        <v>0</v>
      </c>
      <c r="L65" s="57">
        <f t="shared" si="1"/>
        <v>0</v>
      </c>
      <c r="M65" s="34"/>
      <c r="N65" s="51">
        <v>20</v>
      </c>
      <c r="O65" s="52">
        <v>0</v>
      </c>
      <c r="P65" s="53">
        <v>0</v>
      </c>
      <c r="Q65" s="54">
        <f t="shared" si="14"/>
        <v>0</v>
      </c>
      <c r="R65" s="55">
        <v>0</v>
      </c>
      <c r="S65" s="56">
        <f t="shared" si="15"/>
        <v>0</v>
      </c>
      <c r="T65" s="57">
        <f t="shared" si="3"/>
        <v>0</v>
      </c>
      <c r="U65" s="44"/>
      <c r="V65" s="45"/>
      <c r="W65" s="114"/>
      <c r="X65" s="89" t="s">
        <v>180</v>
      </c>
      <c r="Y65" s="90" t="s">
        <v>180</v>
      </c>
      <c r="Z65" s="91" t="s">
        <v>180</v>
      </c>
    </row>
    <row r="66" spans="1:26" s="4" customFormat="1" ht="27" customHeight="1">
      <c r="A66" s="19"/>
      <c r="B66" s="35" t="s">
        <v>21</v>
      </c>
      <c r="C66" s="35">
        <v>62</v>
      </c>
      <c r="D66" s="38" t="s">
        <v>39</v>
      </c>
      <c r="E66" s="96">
        <v>5</v>
      </c>
      <c r="F66" s="53">
        <v>10</v>
      </c>
      <c r="G66" s="52">
        <v>0</v>
      </c>
      <c r="H66" s="53">
        <v>0</v>
      </c>
      <c r="I66" s="54">
        <f t="shared" si="0"/>
        <v>0</v>
      </c>
      <c r="J66" s="55">
        <v>0</v>
      </c>
      <c r="K66" s="56">
        <f t="shared" si="4"/>
        <v>0</v>
      </c>
      <c r="L66" s="57">
        <f t="shared" si="1"/>
        <v>0</v>
      </c>
      <c r="M66" s="34"/>
      <c r="N66" s="53">
        <v>10</v>
      </c>
      <c r="O66" s="52">
        <v>0</v>
      </c>
      <c r="P66" s="53">
        <v>0</v>
      </c>
      <c r="Q66" s="54">
        <f t="shared" si="14"/>
        <v>0</v>
      </c>
      <c r="R66" s="55">
        <v>0</v>
      </c>
      <c r="S66" s="56">
        <f t="shared" si="15"/>
        <v>0</v>
      </c>
      <c r="T66" s="57">
        <f t="shared" si="3"/>
        <v>0</v>
      </c>
      <c r="U66" s="44"/>
      <c r="V66" s="45"/>
      <c r="W66" s="114"/>
      <c r="X66" s="89" t="s">
        <v>180</v>
      </c>
      <c r="Y66" s="90" t="s">
        <v>180</v>
      </c>
      <c r="Z66" s="91" t="s">
        <v>180</v>
      </c>
    </row>
    <row r="67" spans="1:26" s="4" customFormat="1" ht="27" customHeight="1">
      <c r="A67" s="19"/>
      <c r="B67" s="35" t="s">
        <v>21</v>
      </c>
      <c r="C67" s="35">
        <v>63</v>
      </c>
      <c r="D67" s="38" t="s">
        <v>271</v>
      </c>
      <c r="E67" s="96">
        <v>2</v>
      </c>
      <c r="F67" s="51"/>
      <c r="G67" s="52"/>
      <c r="H67" s="53"/>
      <c r="I67" s="54"/>
      <c r="J67" s="55"/>
      <c r="K67" s="56"/>
      <c r="L67" s="57"/>
      <c r="M67" s="34"/>
      <c r="N67" s="51">
        <v>10</v>
      </c>
      <c r="O67" s="52">
        <v>0</v>
      </c>
      <c r="P67" s="53">
        <v>0</v>
      </c>
      <c r="Q67" s="54">
        <f>IF(AND(O67&gt;0,P67&gt;0),P67/O67,0)</f>
        <v>0</v>
      </c>
      <c r="R67" s="55">
        <v>0</v>
      </c>
      <c r="S67" s="56">
        <f>P67</f>
        <v>0</v>
      </c>
      <c r="T67" s="57">
        <f>IF(AND(R67&gt;0,S67&gt;0),S67/R67,0)</f>
        <v>0</v>
      </c>
      <c r="U67" s="48" t="s">
        <v>256</v>
      </c>
      <c r="V67" s="45"/>
      <c r="W67" s="47"/>
      <c r="X67" s="89" t="s">
        <v>179</v>
      </c>
      <c r="Y67" s="90" t="s">
        <v>179</v>
      </c>
      <c r="Z67" s="91" t="s">
        <v>179</v>
      </c>
    </row>
    <row r="68" spans="1:26" s="4" customFormat="1" ht="27" customHeight="1">
      <c r="A68" s="19"/>
      <c r="B68" s="35" t="s">
        <v>21</v>
      </c>
      <c r="C68" s="35">
        <v>64</v>
      </c>
      <c r="D68" s="38" t="s">
        <v>193</v>
      </c>
      <c r="E68" s="96">
        <v>4</v>
      </c>
      <c r="F68" s="51">
        <v>10</v>
      </c>
      <c r="G68" s="52">
        <v>0</v>
      </c>
      <c r="H68" s="53">
        <v>0</v>
      </c>
      <c r="I68" s="54">
        <f t="shared" si="0"/>
        <v>0</v>
      </c>
      <c r="J68" s="55">
        <v>0</v>
      </c>
      <c r="K68" s="56">
        <f t="shared" si="4"/>
        <v>0</v>
      </c>
      <c r="L68" s="57">
        <f t="shared" si="1"/>
        <v>0</v>
      </c>
      <c r="M68" s="34"/>
      <c r="N68" s="51">
        <v>10</v>
      </c>
      <c r="O68" s="52">
        <v>0</v>
      </c>
      <c r="P68" s="53">
        <v>0</v>
      </c>
      <c r="Q68" s="54">
        <f aca="true" t="shared" si="16" ref="Q68:Q74">IF(AND(O68&gt;0,P68&gt;0),P68/O68,0)</f>
        <v>0</v>
      </c>
      <c r="R68" s="55">
        <v>0</v>
      </c>
      <c r="S68" s="56">
        <f aca="true" t="shared" si="17" ref="S68:S74">P68</f>
        <v>0</v>
      </c>
      <c r="T68" s="57">
        <f t="shared" si="3"/>
        <v>0</v>
      </c>
      <c r="U68" s="48"/>
      <c r="V68" s="45"/>
      <c r="W68" s="47"/>
      <c r="X68" s="89" t="s">
        <v>180</v>
      </c>
      <c r="Y68" s="90" t="s">
        <v>180</v>
      </c>
      <c r="Z68" s="91" t="s">
        <v>180</v>
      </c>
    </row>
    <row r="69" spans="1:26" s="4" customFormat="1" ht="27" customHeight="1">
      <c r="A69" s="19"/>
      <c r="B69" s="35" t="s">
        <v>21</v>
      </c>
      <c r="C69" s="35">
        <v>65</v>
      </c>
      <c r="D69" s="37" t="s">
        <v>40</v>
      </c>
      <c r="E69" s="96">
        <v>4</v>
      </c>
      <c r="F69" s="53">
        <v>30</v>
      </c>
      <c r="G69" s="52">
        <v>0</v>
      </c>
      <c r="H69" s="53">
        <v>0</v>
      </c>
      <c r="I69" s="54">
        <f aca="true" t="shared" si="18" ref="I69:I74">IF(AND(G69&gt;0,H69&gt;0),H69/G69,0)</f>
        <v>0</v>
      </c>
      <c r="J69" s="55">
        <v>0</v>
      </c>
      <c r="K69" s="56">
        <f aca="true" t="shared" si="19" ref="K69:K74">H69</f>
        <v>0</v>
      </c>
      <c r="L69" s="57">
        <f aca="true" t="shared" si="20" ref="L69:L74">IF(AND(J69&gt;0,K69&gt;0),K69/J69,0)</f>
        <v>0</v>
      </c>
      <c r="M69" s="34"/>
      <c r="N69" s="53">
        <v>30</v>
      </c>
      <c r="O69" s="52">
        <v>0</v>
      </c>
      <c r="P69" s="53">
        <v>0</v>
      </c>
      <c r="Q69" s="54">
        <f t="shared" si="16"/>
        <v>0</v>
      </c>
      <c r="R69" s="55">
        <v>0</v>
      </c>
      <c r="S69" s="56">
        <f t="shared" si="17"/>
        <v>0</v>
      </c>
      <c r="T69" s="57">
        <f aca="true" t="shared" si="21" ref="T69:T74">IF(AND(R69&gt;0,S69&gt;0),S69/R69,0)</f>
        <v>0</v>
      </c>
      <c r="U69" s="44"/>
      <c r="V69" s="45"/>
      <c r="W69" s="114"/>
      <c r="X69" s="89" t="s">
        <v>180</v>
      </c>
      <c r="Y69" s="90" t="s">
        <v>180</v>
      </c>
      <c r="Z69" s="91" t="s">
        <v>180</v>
      </c>
    </row>
    <row r="70" spans="1:26" s="4" customFormat="1" ht="27" customHeight="1">
      <c r="A70" s="19"/>
      <c r="B70" s="35" t="s">
        <v>21</v>
      </c>
      <c r="C70" s="35">
        <v>66</v>
      </c>
      <c r="D70" s="38" t="s">
        <v>120</v>
      </c>
      <c r="E70" s="96">
        <v>6</v>
      </c>
      <c r="F70" s="53">
        <v>15</v>
      </c>
      <c r="G70" s="52">
        <v>56</v>
      </c>
      <c r="H70" s="53">
        <v>217150</v>
      </c>
      <c r="I70" s="54">
        <f t="shared" si="18"/>
        <v>3877.6785714285716</v>
      </c>
      <c r="J70" s="55">
        <v>2171</v>
      </c>
      <c r="K70" s="56">
        <f t="shared" si="19"/>
        <v>217150</v>
      </c>
      <c r="L70" s="57">
        <f t="shared" si="20"/>
        <v>100.02303086135421</v>
      </c>
      <c r="M70" s="34"/>
      <c r="N70" s="53">
        <v>15</v>
      </c>
      <c r="O70" s="52">
        <v>67</v>
      </c>
      <c r="P70" s="53">
        <v>392475</v>
      </c>
      <c r="Q70" s="54">
        <f t="shared" si="16"/>
        <v>5857.835820895522</v>
      </c>
      <c r="R70" s="55">
        <v>3904</v>
      </c>
      <c r="S70" s="56">
        <f t="shared" si="17"/>
        <v>392475</v>
      </c>
      <c r="T70" s="57">
        <f t="shared" si="21"/>
        <v>100.53150614754098</v>
      </c>
      <c r="U70" s="48"/>
      <c r="V70" s="45"/>
      <c r="W70" s="114"/>
      <c r="X70" s="89" t="s">
        <v>180</v>
      </c>
      <c r="Y70" s="90" t="s">
        <v>180</v>
      </c>
      <c r="Z70" s="91" t="s">
        <v>180</v>
      </c>
    </row>
    <row r="71" spans="1:26" s="4" customFormat="1" ht="27" customHeight="1">
      <c r="A71" s="19"/>
      <c r="B71" s="35" t="s">
        <v>21</v>
      </c>
      <c r="C71" s="35">
        <v>67</v>
      </c>
      <c r="D71" s="36" t="s">
        <v>134</v>
      </c>
      <c r="E71" s="96">
        <v>2</v>
      </c>
      <c r="F71" s="53">
        <v>15</v>
      </c>
      <c r="G71" s="52">
        <v>0</v>
      </c>
      <c r="H71" s="53">
        <v>0</v>
      </c>
      <c r="I71" s="54">
        <f t="shared" si="18"/>
        <v>0</v>
      </c>
      <c r="J71" s="55">
        <v>0</v>
      </c>
      <c r="K71" s="56">
        <f t="shared" si="19"/>
        <v>0</v>
      </c>
      <c r="L71" s="57">
        <f t="shared" si="20"/>
        <v>0</v>
      </c>
      <c r="M71" s="34"/>
      <c r="N71" s="53">
        <v>11</v>
      </c>
      <c r="O71" s="52">
        <v>0</v>
      </c>
      <c r="P71" s="53">
        <v>0</v>
      </c>
      <c r="Q71" s="54">
        <f t="shared" si="16"/>
        <v>0</v>
      </c>
      <c r="R71" s="55">
        <v>0</v>
      </c>
      <c r="S71" s="56">
        <f t="shared" si="17"/>
        <v>0</v>
      </c>
      <c r="T71" s="57">
        <f t="shared" si="21"/>
        <v>0</v>
      </c>
      <c r="U71" s="44"/>
      <c r="V71" s="45"/>
      <c r="W71" s="115"/>
      <c r="X71" s="89" t="s">
        <v>180</v>
      </c>
      <c r="Y71" s="90" t="s">
        <v>180</v>
      </c>
      <c r="Z71" s="91" t="s">
        <v>180</v>
      </c>
    </row>
    <row r="72" spans="1:26" s="4" customFormat="1" ht="27" customHeight="1">
      <c r="A72" s="19"/>
      <c r="B72" s="35" t="s">
        <v>21</v>
      </c>
      <c r="C72" s="35">
        <v>68</v>
      </c>
      <c r="D72" s="36" t="s">
        <v>41</v>
      </c>
      <c r="E72" s="96">
        <v>4</v>
      </c>
      <c r="F72" s="53">
        <v>20</v>
      </c>
      <c r="G72" s="52">
        <v>1</v>
      </c>
      <c r="H72" s="53">
        <v>19012</v>
      </c>
      <c r="I72" s="54">
        <f t="shared" si="18"/>
        <v>19012</v>
      </c>
      <c r="J72" s="55">
        <v>28</v>
      </c>
      <c r="K72" s="56">
        <f t="shared" si="19"/>
        <v>19012</v>
      </c>
      <c r="L72" s="57">
        <f t="shared" si="20"/>
        <v>679</v>
      </c>
      <c r="M72" s="34"/>
      <c r="N72" s="53">
        <v>20</v>
      </c>
      <c r="O72" s="52">
        <v>0</v>
      </c>
      <c r="P72" s="53">
        <v>0</v>
      </c>
      <c r="Q72" s="54">
        <f t="shared" si="16"/>
        <v>0</v>
      </c>
      <c r="R72" s="55">
        <v>0</v>
      </c>
      <c r="S72" s="56">
        <f t="shared" si="17"/>
        <v>0</v>
      </c>
      <c r="T72" s="57">
        <f t="shared" si="21"/>
        <v>0</v>
      </c>
      <c r="U72" s="44"/>
      <c r="V72" s="45"/>
      <c r="W72" s="114"/>
      <c r="X72" s="89" t="s">
        <v>180</v>
      </c>
      <c r="Y72" s="90" t="s">
        <v>180</v>
      </c>
      <c r="Z72" s="91" t="s">
        <v>180</v>
      </c>
    </row>
    <row r="73" spans="1:26" s="4" customFormat="1" ht="27" customHeight="1">
      <c r="A73" s="19"/>
      <c r="B73" s="35" t="s">
        <v>21</v>
      </c>
      <c r="C73" s="35">
        <v>69</v>
      </c>
      <c r="D73" s="36" t="s">
        <v>42</v>
      </c>
      <c r="E73" s="96">
        <v>4</v>
      </c>
      <c r="F73" s="53">
        <v>30</v>
      </c>
      <c r="G73" s="52">
        <v>12</v>
      </c>
      <c r="H73" s="53">
        <v>141134</v>
      </c>
      <c r="I73" s="54">
        <f t="shared" si="18"/>
        <v>11761.166666666666</v>
      </c>
      <c r="J73" s="55">
        <v>210</v>
      </c>
      <c r="K73" s="56">
        <f t="shared" si="19"/>
        <v>141134</v>
      </c>
      <c r="L73" s="57">
        <f t="shared" si="20"/>
        <v>672.0666666666667</v>
      </c>
      <c r="M73" s="34"/>
      <c r="N73" s="53">
        <v>30</v>
      </c>
      <c r="O73" s="52">
        <v>3</v>
      </c>
      <c r="P73" s="53">
        <v>41589</v>
      </c>
      <c r="Q73" s="54">
        <f t="shared" si="16"/>
        <v>13863</v>
      </c>
      <c r="R73" s="55">
        <v>61</v>
      </c>
      <c r="S73" s="56">
        <f t="shared" si="17"/>
        <v>41589</v>
      </c>
      <c r="T73" s="57">
        <f t="shared" si="21"/>
        <v>681.7868852459017</v>
      </c>
      <c r="U73" s="44"/>
      <c r="V73" s="45"/>
      <c r="W73" s="115"/>
      <c r="X73" s="89" t="s">
        <v>180</v>
      </c>
      <c r="Y73" s="90" t="s">
        <v>180</v>
      </c>
      <c r="Z73" s="91" t="s">
        <v>180</v>
      </c>
    </row>
    <row r="74" spans="1:26" s="4" customFormat="1" ht="27" customHeight="1">
      <c r="A74" s="19"/>
      <c r="B74" s="35" t="s">
        <v>21</v>
      </c>
      <c r="C74" s="35">
        <v>70</v>
      </c>
      <c r="D74" s="36" t="s">
        <v>43</v>
      </c>
      <c r="E74" s="96">
        <v>2</v>
      </c>
      <c r="F74" s="53">
        <v>40</v>
      </c>
      <c r="G74" s="52">
        <v>181</v>
      </c>
      <c r="H74" s="53">
        <v>4627850</v>
      </c>
      <c r="I74" s="54">
        <f t="shared" si="18"/>
        <v>25568.232044198896</v>
      </c>
      <c r="J74" s="55">
        <v>15254</v>
      </c>
      <c r="K74" s="56">
        <f t="shared" si="19"/>
        <v>4627850</v>
      </c>
      <c r="L74" s="57">
        <f t="shared" si="20"/>
        <v>303.3859971155107</v>
      </c>
      <c r="M74" s="34"/>
      <c r="N74" s="53">
        <v>40</v>
      </c>
      <c r="O74" s="52">
        <v>154</v>
      </c>
      <c r="P74" s="53">
        <v>3793312</v>
      </c>
      <c r="Q74" s="54">
        <f t="shared" si="16"/>
        <v>24631.896103896102</v>
      </c>
      <c r="R74" s="55">
        <v>12598</v>
      </c>
      <c r="S74" s="56">
        <f t="shared" si="17"/>
        <v>3793312</v>
      </c>
      <c r="T74" s="57">
        <f t="shared" si="21"/>
        <v>301.10430227020163</v>
      </c>
      <c r="U74" s="44"/>
      <c r="V74" s="45"/>
      <c r="W74" s="114"/>
      <c r="X74" s="89" t="s">
        <v>180</v>
      </c>
      <c r="Y74" s="90" t="s">
        <v>180</v>
      </c>
      <c r="Z74" s="91" t="s">
        <v>180</v>
      </c>
    </row>
    <row r="75" spans="1:26" s="4" customFormat="1" ht="27" customHeight="1" thickBot="1">
      <c r="A75" s="19"/>
      <c r="B75" s="19"/>
      <c r="C75" s="5"/>
      <c r="D75" s="27"/>
      <c r="E75" s="96"/>
      <c r="F75" s="58"/>
      <c r="G75" s="75"/>
      <c r="H75" s="76"/>
      <c r="I75" s="77"/>
      <c r="J75" s="78"/>
      <c r="K75" s="79"/>
      <c r="L75" s="80"/>
      <c r="M75" s="34"/>
      <c r="N75" s="58"/>
      <c r="O75" s="75"/>
      <c r="P75" s="76"/>
      <c r="Q75" s="80"/>
      <c r="R75" s="78"/>
      <c r="S75" s="79"/>
      <c r="T75" s="80"/>
      <c r="U75" s="49"/>
      <c r="V75" s="50"/>
      <c r="W75" s="116"/>
      <c r="X75" s="92"/>
      <c r="Y75" s="93"/>
      <c r="Z75" s="94"/>
    </row>
    <row r="76" spans="1:20" s="4" customFormat="1" ht="15" customHeight="1">
      <c r="A76" s="21"/>
      <c r="B76" s="32" t="s">
        <v>20</v>
      </c>
      <c r="D76" s="22">
        <f>COUNTA(D5:D75)</f>
        <v>70</v>
      </c>
      <c r="E76" s="97">
        <f>COUNTIF(E5:E75,1)</f>
        <v>0</v>
      </c>
      <c r="F76" s="23">
        <f>SUM(F5:F75)</f>
        <v>856</v>
      </c>
      <c r="G76" s="23">
        <f>SUM(G5:G75)</f>
        <v>404</v>
      </c>
      <c r="H76" s="23">
        <f>SUM(H5:H75)</f>
        <v>9111897</v>
      </c>
      <c r="I76" s="25">
        <f>IF(AND(G76&gt;0,H76&gt;0),H76/G76,0)</f>
        <v>22554.200495049507</v>
      </c>
      <c r="J76" s="23">
        <f>SUM(J5:J75)</f>
        <v>29048</v>
      </c>
      <c r="K76" s="23">
        <f>SUM(K5:K75)</f>
        <v>9111897</v>
      </c>
      <c r="L76" s="25">
        <f>IF(AND(J76&gt;0,K76&gt;0),K76/J76,0)</f>
        <v>313.6841434866428</v>
      </c>
      <c r="M76" s="25"/>
      <c r="N76" s="23">
        <f>SUM(N5:N75)</f>
        <v>1124</v>
      </c>
      <c r="O76" s="23">
        <f>SUM(O5:O75)</f>
        <v>349</v>
      </c>
      <c r="P76" s="23">
        <f>SUM(P5:P75)</f>
        <v>6013618</v>
      </c>
      <c r="Q76" s="25">
        <f>IF(AND(O76&gt;0,P76&gt;0),P76/O76,0)</f>
        <v>17230.997134670488</v>
      </c>
      <c r="R76" s="23">
        <f>SUM(R5:R75)</f>
        <v>28016</v>
      </c>
      <c r="S76" s="23">
        <f>SUM(S5:S75)</f>
        <v>6013618</v>
      </c>
      <c r="T76" s="25">
        <f>IF(AND(R76&gt;0,S76&gt;0),S76/R76,0)</f>
        <v>214.64941462021702</v>
      </c>
    </row>
    <row r="77" spans="1:20" s="4" customFormat="1" ht="15" customHeight="1">
      <c r="A77" s="21"/>
      <c r="D77" s="22"/>
      <c r="E77" s="97">
        <f>COUNTIF(E5:E75,2)</f>
        <v>17</v>
      </c>
      <c r="F77" s="23"/>
      <c r="G77" s="23"/>
      <c r="H77" s="23"/>
      <c r="I77" s="24"/>
      <c r="J77" s="24"/>
      <c r="K77" s="24"/>
      <c r="L77" s="24"/>
      <c r="M77" s="24"/>
      <c r="N77" s="23"/>
      <c r="O77" s="23"/>
      <c r="P77" s="23"/>
      <c r="Q77" s="24"/>
      <c r="R77" s="24"/>
      <c r="S77" s="24"/>
      <c r="T77" s="24"/>
    </row>
    <row r="78" spans="1:20" s="4" customFormat="1" ht="15" customHeight="1">
      <c r="A78" s="21"/>
      <c r="D78" s="22"/>
      <c r="E78" s="97">
        <f>COUNTIF(E5:E75,3)</f>
        <v>1</v>
      </c>
      <c r="F78" s="23">
        <f>COUNTA(F5:F75)</f>
        <v>51</v>
      </c>
      <c r="G78" s="23"/>
      <c r="H78" s="23"/>
      <c r="I78" s="24"/>
      <c r="J78" s="24"/>
      <c r="K78" s="24"/>
      <c r="L78" s="24"/>
      <c r="M78" s="24"/>
      <c r="N78" s="23">
        <f>COUNTA(N5:N75)</f>
        <v>68</v>
      </c>
      <c r="O78" s="23"/>
      <c r="P78" s="23"/>
      <c r="Q78" s="24"/>
      <c r="R78" s="24"/>
      <c r="S78" s="24"/>
      <c r="T78" s="24"/>
    </row>
    <row r="79" spans="1:20" s="4" customFormat="1" ht="15" customHeight="1">
      <c r="A79" s="21"/>
      <c r="D79" s="22"/>
      <c r="E79" s="97">
        <f>COUNTIF(E5:E75,4)</f>
        <v>31</v>
      </c>
      <c r="F79" s="23"/>
      <c r="G79" s="23"/>
      <c r="H79" s="23"/>
      <c r="I79" s="24"/>
      <c r="J79" s="24"/>
      <c r="K79" s="24"/>
      <c r="L79" s="24"/>
      <c r="M79" s="24"/>
      <c r="N79" s="23"/>
      <c r="O79" s="23"/>
      <c r="P79" s="23"/>
      <c r="Q79" s="24"/>
      <c r="R79" s="24"/>
      <c r="S79" s="24"/>
      <c r="T79" s="24"/>
    </row>
    <row r="80" spans="1:20" s="4" customFormat="1" ht="15" customHeight="1">
      <c r="A80" s="21"/>
      <c r="D80" s="22"/>
      <c r="E80" s="97">
        <f>COUNTIF(E5:E75,5)</f>
        <v>14</v>
      </c>
      <c r="F80" s="23"/>
      <c r="G80" s="23"/>
      <c r="H80" s="23"/>
      <c r="I80" s="24"/>
      <c r="J80" s="24"/>
      <c r="K80" s="24"/>
      <c r="L80" s="24"/>
      <c r="M80" s="24"/>
      <c r="N80" s="23"/>
      <c r="O80" s="23"/>
      <c r="P80" s="23"/>
      <c r="Q80" s="24"/>
      <c r="R80" s="24"/>
      <c r="S80" s="24"/>
      <c r="T80" s="24"/>
    </row>
    <row r="81" spans="1:20" s="4" customFormat="1" ht="15" customHeight="1">
      <c r="A81" s="21"/>
      <c r="D81" s="22"/>
      <c r="E81" s="97">
        <f>COUNTIF(E5:E75,6)</f>
        <v>7</v>
      </c>
      <c r="F81" s="23"/>
      <c r="G81" s="23"/>
      <c r="H81" s="23"/>
      <c r="I81" s="24"/>
      <c r="J81" s="24"/>
      <c r="K81" s="24"/>
      <c r="L81" s="24"/>
      <c r="M81" s="24"/>
      <c r="N81" s="23"/>
      <c r="O81" s="23"/>
      <c r="P81" s="23"/>
      <c r="Q81" s="24"/>
      <c r="R81" s="24"/>
      <c r="S81" s="24"/>
      <c r="T81" s="24"/>
    </row>
    <row r="82" spans="1:20" s="4" customFormat="1" ht="15" customHeight="1">
      <c r="A82" s="21"/>
      <c r="D82" s="22"/>
      <c r="E82" s="26"/>
      <c r="F82" s="23"/>
      <c r="G82" s="23"/>
      <c r="H82" s="23"/>
      <c r="I82" s="24"/>
      <c r="J82" s="24"/>
      <c r="K82" s="24"/>
      <c r="L82" s="24"/>
      <c r="M82" s="24"/>
      <c r="N82" s="23"/>
      <c r="O82" s="23"/>
      <c r="P82" s="23"/>
      <c r="Q82" s="24"/>
      <c r="R82" s="24"/>
      <c r="S82" s="24"/>
      <c r="T82" s="24"/>
    </row>
    <row r="83" spans="1:20" s="4" customFormat="1" ht="15" customHeight="1">
      <c r="A83" s="21"/>
      <c r="D83" s="22"/>
      <c r="E83" s="26"/>
      <c r="F83" s="23"/>
      <c r="G83" s="23"/>
      <c r="H83" s="23"/>
      <c r="I83" s="24"/>
      <c r="J83" s="24"/>
      <c r="K83" s="24"/>
      <c r="L83" s="24"/>
      <c r="M83" s="24"/>
      <c r="N83" s="23"/>
      <c r="O83" s="23"/>
      <c r="P83" s="23"/>
      <c r="Q83" s="24"/>
      <c r="R83" s="24"/>
      <c r="S83" s="24"/>
      <c r="T83" s="24"/>
    </row>
    <row r="84" spans="1:20" s="4" customFormat="1" ht="15" customHeight="1">
      <c r="A84" s="21"/>
      <c r="D84" s="22"/>
      <c r="E84" s="26"/>
      <c r="F84" s="23"/>
      <c r="G84" s="23"/>
      <c r="H84" s="23"/>
      <c r="I84" s="24"/>
      <c r="J84" s="24"/>
      <c r="K84" s="24"/>
      <c r="L84" s="24"/>
      <c r="M84" s="24"/>
      <c r="N84" s="23"/>
      <c r="O84" s="23"/>
      <c r="P84" s="23"/>
      <c r="Q84" s="24"/>
      <c r="R84" s="24"/>
      <c r="S84" s="24"/>
      <c r="T84" s="24"/>
    </row>
    <row r="85" spans="1:20" s="4" customFormat="1" ht="15" customHeight="1">
      <c r="A85" s="21"/>
      <c r="D85" s="22"/>
      <c r="E85" s="26"/>
      <c r="F85" s="23"/>
      <c r="G85" s="23"/>
      <c r="H85" s="23"/>
      <c r="I85" s="24"/>
      <c r="J85" s="24"/>
      <c r="K85" s="24"/>
      <c r="L85" s="24"/>
      <c r="M85" s="24"/>
      <c r="N85" s="23"/>
      <c r="O85" s="23"/>
      <c r="P85" s="23"/>
      <c r="Q85" s="24"/>
      <c r="R85" s="24"/>
      <c r="S85" s="24"/>
      <c r="T85" s="24"/>
    </row>
    <row r="86" spans="1:20" s="4" customFormat="1" ht="15" customHeight="1">
      <c r="A86" s="21"/>
      <c r="D86" s="22"/>
      <c r="E86" s="26"/>
      <c r="F86" s="23"/>
      <c r="G86" s="23"/>
      <c r="H86" s="23"/>
      <c r="I86" s="24"/>
      <c r="J86" s="24"/>
      <c r="K86" s="24"/>
      <c r="L86" s="24"/>
      <c r="M86" s="24"/>
      <c r="N86" s="23"/>
      <c r="O86" s="23"/>
      <c r="P86" s="23"/>
      <c r="Q86" s="24"/>
      <c r="R86" s="24"/>
      <c r="S86" s="24"/>
      <c r="T86" s="24"/>
    </row>
    <row r="87" spans="1:20" s="4" customFormat="1" ht="15" customHeight="1">
      <c r="A87" s="21"/>
      <c r="D87" s="22"/>
      <c r="E87" s="26"/>
      <c r="F87" s="23"/>
      <c r="G87" s="23"/>
      <c r="H87" s="23"/>
      <c r="I87" s="24"/>
      <c r="J87" s="24"/>
      <c r="K87" s="24"/>
      <c r="L87" s="24"/>
      <c r="M87" s="24"/>
      <c r="N87" s="23"/>
      <c r="O87" s="23"/>
      <c r="P87" s="23"/>
      <c r="Q87" s="24"/>
      <c r="R87" s="24"/>
      <c r="S87" s="24"/>
      <c r="T87" s="24"/>
    </row>
    <row r="88" spans="1:20" s="4" customFormat="1" ht="15" customHeight="1">
      <c r="A88" s="21"/>
      <c r="D88" s="22"/>
      <c r="E88" s="26"/>
      <c r="F88" s="23"/>
      <c r="G88" s="23"/>
      <c r="H88" s="23"/>
      <c r="I88" s="24"/>
      <c r="J88" s="24"/>
      <c r="K88" s="24"/>
      <c r="L88" s="24"/>
      <c r="M88" s="24"/>
      <c r="N88" s="23"/>
      <c r="O88" s="23"/>
      <c r="P88" s="23"/>
      <c r="Q88" s="24"/>
      <c r="R88" s="24"/>
      <c r="S88" s="24"/>
      <c r="T88" s="24"/>
    </row>
    <row r="89" spans="1:20" s="4" customFormat="1" ht="15" customHeight="1">
      <c r="A89" s="21"/>
      <c r="D89" s="22"/>
      <c r="E89" s="26"/>
      <c r="F89" s="23"/>
      <c r="G89" s="23"/>
      <c r="H89" s="23"/>
      <c r="I89" s="24"/>
      <c r="J89" s="24"/>
      <c r="K89" s="24"/>
      <c r="L89" s="24"/>
      <c r="M89" s="24"/>
      <c r="N89" s="23"/>
      <c r="O89" s="23"/>
      <c r="P89" s="23"/>
      <c r="Q89" s="24"/>
      <c r="R89" s="24"/>
      <c r="S89" s="24"/>
      <c r="T89" s="24"/>
    </row>
    <row r="90" spans="1:20" s="4" customFormat="1" ht="15" customHeight="1">
      <c r="A90" s="21"/>
      <c r="D90" s="22"/>
      <c r="E90" s="26"/>
      <c r="F90" s="23"/>
      <c r="G90" s="23"/>
      <c r="H90" s="23"/>
      <c r="I90" s="24"/>
      <c r="J90" s="24"/>
      <c r="K90" s="24"/>
      <c r="L90" s="24"/>
      <c r="M90" s="24"/>
      <c r="N90" s="23"/>
      <c r="O90" s="23"/>
      <c r="P90" s="23"/>
      <c r="Q90" s="24"/>
      <c r="R90" s="24"/>
      <c r="S90" s="24"/>
      <c r="T90" s="24"/>
    </row>
    <row r="91" spans="1:20" s="4" customFormat="1" ht="15" customHeight="1">
      <c r="A91" s="21"/>
      <c r="D91" s="22"/>
      <c r="E91" s="26"/>
      <c r="F91" s="23"/>
      <c r="G91" s="23"/>
      <c r="H91" s="23"/>
      <c r="I91" s="24"/>
      <c r="J91" s="24"/>
      <c r="K91" s="24"/>
      <c r="L91" s="24"/>
      <c r="M91" s="24"/>
      <c r="N91" s="23"/>
      <c r="O91" s="23"/>
      <c r="P91" s="23"/>
      <c r="Q91" s="24"/>
      <c r="R91" s="24"/>
      <c r="S91" s="24"/>
      <c r="T91" s="24"/>
    </row>
    <row r="92" spans="1:20" s="4" customFormat="1" ht="15" customHeight="1">
      <c r="A92" s="21"/>
      <c r="D92" s="22"/>
      <c r="E92" s="26"/>
      <c r="F92" s="23"/>
      <c r="G92" s="23"/>
      <c r="H92" s="23"/>
      <c r="I92" s="24"/>
      <c r="J92" s="24"/>
      <c r="K92" s="24"/>
      <c r="L92" s="24"/>
      <c r="M92" s="24"/>
      <c r="N92" s="23"/>
      <c r="O92" s="23"/>
      <c r="P92" s="23"/>
      <c r="Q92" s="24"/>
      <c r="R92" s="24"/>
      <c r="S92" s="24"/>
      <c r="T92" s="24"/>
    </row>
    <row r="93" spans="1:20" s="4" customFormat="1" ht="15" customHeight="1">
      <c r="A93" s="21"/>
      <c r="D93" s="22"/>
      <c r="E93" s="26"/>
      <c r="F93" s="23"/>
      <c r="G93" s="23"/>
      <c r="H93" s="23"/>
      <c r="I93" s="24"/>
      <c r="J93" s="24"/>
      <c r="K93" s="24"/>
      <c r="L93" s="24"/>
      <c r="M93" s="24"/>
      <c r="N93" s="23"/>
      <c r="O93" s="23"/>
      <c r="P93" s="23"/>
      <c r="Q93" s="24"/>
      <c r="R93" s="24"/>
      <c r="S93" s="24"/>
      <c r="T93" s="24"/>
    </row>
    <row r="94" spans="1:20" s="4" customFormat="1" ht="15" customHeight="1">
      <c r="A94" s="21"/>
      <c r="D94" s="22"/>
      <c r="E94" s="26"/>
      <c r="F94" s="23"/>
      <c r="G94" s="23"/>
      <c r="H94" s="23"/>
      <c r="I94" s="24"/>
      <c r="J94" s="24"/>
      <c r="K94" s="24"/>
      <c r="L94" s="24"/>
      <c r="M94" s="24"/>
      <c r="N94" s="23"/>
      <c r="O94" s="23"/>
      <c r="P94" s="23"/>
      <c r="Q94" s="24"/>
      <c r="R94" s="24"/>
      <c r="S94" s="24"/>
      <c r="T94" s="24"/>
    </row>
    <row r="95" spans="1:20" s="4" customFormat="1" ht="15" customHeight="1">
      <c r="A95" s="21"/>
      <c r="D95" s="22"/>
      <c r="E95" s="26"/>
      <c r="F95" s="23"/>
      <c r="G95" s="23"/>
      <c r="H95" s="23"/>
      <c r="I95" s="24"/>
      <c r="J95" s="24"/>
      <c r="K95" s="24"/>
      <c r="L95" s="24"/>
      <c r="M95" s="24"/>
      <c r="N95" s="23"/>
      <c r="O95" s="23"/>
      <c r="P95" s="23"/>
      <c r="Q95" s="24"/>
      <c r="R95" s="24"/>
      <c r="S95" s="24"/>
      <c r="T95" s="24"/>
    </row>
    <row r="96" spans="1:20" s="4" customFormat="1" ht="15" customHeight="1">
      <c r="A96" s="21"/>
      <c r="D96" s="22"/>
      <c r="E96" s="26"/>
      <c r="F96" s="23"/>
      <c r="G96" s="23"/>
      <c r="H96" s="23"/>
      <c r="I96" s="24"/>
      <c r="J96" s="24"/>
      <c r="K96" s="24"/>
      <c r="L96" s="24"/>
      <c r="M96" s="24"/>
      <c r="N96" s="23"/>
      <c r="O96" s="23"/>
      <c r="P96" s="23"/>
      <c r="Q96" s="24"/>
      <c r="R96" s="24"/>
      <c r="S96" s="24"/>
      <c r="T96" s="24"/>
    </row>
    <row r="97" spans="1:20" s="4" customFormat="1" ht="15" customHeight="1">
      <c r="A97" s="21"/>
      <c r="D97" s="22"/>
      <c r="E97" s="26"/>
      <c r="F97" s="23"/>
      <c r="G97" s="23"/>
      <c r="H97" s="23"/>
      <c r="I97" s="24"/>
      <c r="J97" s="24"/>
      <c r="K97" s="24"/>
      <c r="L97" s="24"/>
      <c r="M97" s="24"/>
      <c r="N97" s="23"/>
      <c r="O97" s="23"/>
      <c r="P97" s="23"/>
      <c r="Q97" s="24"/>
      <c r="R97" s="24"/>
      <c r="S97" s="24"/>
      <c r="T97" s="24"/>
    </row>
    <row r="98" spans="1:20" s="4" customFormat="1" ht="15" customHeight="1">
      <c r="A98" s="21"/>
      <c r="D98" s="22"/>
      <c r="E98" s="26"/>
      <c r="F98" s="23"/>
      <c r="G98" s="23"/>
      <c r="H98" s="23"/>
      <c r="I98" s="24"/>
      <c r="J98" s="24"/>
      <c r="K98" s="24"/>
      <c r="L98" s="24"/>
      <c r="M98" s="24"/>
      <c r="N98" s="23"/>
      <c r="O98" s="23"/>
      <c r="P98" s="23"/>
      <c r="Q98" s="24"/>
      <c r="R98" s="24"/>
      <c r="S98" s="24"/>
      <c r="T98" s="24"/>
    </row>
    <row r="99" spans="1:20" s="4" customFormat="1" ht="15" customHeight="1">
      <c r="A99" s="21"/>
      <c r="D99" s="22"/>
      <c r="E99" s="26"/>
      <c r="F99" s="23"/>
      <c r="G99" s="23"/>
      <c r="H99" s="23"/>
      <c r="I99" s="24"/>
      <c r="J99" s="24"/>
      <c r="K99" s="24"/>
      <c r="L99" s="24"/>
      <c r="M99" s="24"/>
      <c r="N99" s="23"/>
      <c r="O99" s="23"/>
      <c r="P99" s="23"/>
      <c r="Q99" s="24"/>
      <c r="R99" s="24"/>
      <c r="S99" s="24"/>
      <c r="T99" s="24"/>
    </row>
    <row r="100" spans="1:20" s="4" customFormat="1" ht="15" customHeight="1">
      <c r="A100" s="21"/>
      <c r="D100" s="22"/>
      <c r="E100" s="26"/>
      <c r="F100" s="23"/>
      <c r="G100" s="23"/>
      <c r="H100" s="23"/>
      <c r="I100" s="24"/>
      <c r="J100" s="24"/>
      <c r="K100" s="24"/>
      <c r="L100" s="24"/>
      <c r="M100" s="24"/>
      <c r="N100" s="23"/>
      <c r="O100" s="23"/>
      <c r="P100" s="23"/>
      <c r="Q100" s="24"/>
      <c r="R100" s="24"/>
      <c r="S100" s="24"/>
      <c r="T100" s="24"/>
    </row>
    <row r="101" spans="1:20" s="4" customFormat="1" ht="15" customHeight="1">
      <c r="A101" s="21"/>
      <c r="D101" s="22"/>
      <c r="E101" s="26"/>
      <c r="F101" s="23"/>
      <c r="G101" s="23"/>
      <c r="H101" s="23"/>
      <c r="I101" s="24"/>
      <c r="J101" s="24"/>
      <c r="K101" s="24"/>
      <c r="L101" s="24"/>
      <c r="M101" s="24"/>
      <c r="N101" s="23"/>
      <c r="O101" s="23"/>
      <c r="P101" s="23"/>
      <c r="Q101" s="24"/>
      <c r="R101" s="24"/>
      <c r="S101" s="24"/>
      <c r="T101" s="24"/>
    </row>
    <row r="102" spans="1:20" s="4" customFormat="1" ht="15" customHeight="1">
      <c r="A102" s="21"/>
      <c r="D102" s="22"/>
      <c r="E102" s="26"/>
      <c r="F102" s="23"/>
      <c r="G102" s="23"/>
      <c r="H102" s="23"/>
      <c r="I102" s="24"/>
      <c r="J102" s="24"/>
      <c r="K102" s="24"/>
      <c r="L102" s="24"/>
      <c r="M102" s="24"/>
      <c r="N102" s="23"/>
      <c r="O102" s="23"/>
      <c r="P102" s="23"/>
      <c r="Q102" s="24"/>
      <c r="R102" s="24"/>
      <c r="S102" s="24"/>
      <c r="T102" s="24"/>
    </row>
    <row r="103" spans="1:20" s="4" customFormat="1" ht="15" customHeight="1">
      <c r="A103" s="21"/>
      <c r="D103" s="22"/>
      <c r="E103" s="26"/>
      <c r="F103" s="23"/>
      <c r="G103" s="23"/>
      <c r="H103" s="23"/>
      <c r="I103" s="24"/>
      <c r="J103" s="24"/>
      <c r="K103" s="24"/>
      <c r="L103" s="24"/>
      <c r="M103" s="24"/>
      <c r="N103" s="23"/>
      <c r="O103" s="23"/>
      <c r="P103" s="23"/>
      <c r="Q103" s="24"/>
      <c r="R103" s="24"/>
      <c r="S103" s="24"/>
      <c r="T103" s="24"/>
    </row>
    <row r="104" spans="1:20" s="4" customFormat="1" ht="15" customHeight="1">
      <c r="A104" s="21"/>
      <c r="D104" s="22"/>
      <c r="E104" s="26"/>
      <c r="F104" s="23"/>
      <c r="G104" s="23"/>
      <c r="H104" s="23"/>
      <c r="I104" s="24"/>
      <c r="J104" s="24"/>
      <c r="K104" s="24"/>
      <c r="L104" s="24"/>
      <c r="M104" s="24"/>
      <c r="N104" s="23"/>
      <c r="O104" s="23"/>
      <c r="P104" s="23"/>
      <c r="Q104" s="24"/>
      <c r="R104" s="24"/>
      <c r="S104" s="24"/>
      <c r="T104" s="24"/>
    </row>
    <row r="105" spans="1:20" s="4" customFormat="1" ht="15" customHeight="1">
      <c r="A105" s="21"/>
      <c r="D105" s="22"/>
      <c r="E105" s="26"/>
      <c r="F105" s="23"/>
      <c r="G105" s="23"/>
      <c r="H105" s="23"/>
      <c r="I105" s="24"/>
      <c r="J105" s="24"/>
      <c r="K105" s="24"/>
      <c r="L105" s="24"/>
      <c r="M105" s="24"/>
      <c r="N105" s="23"/>
      <c r="O105" s="23"/>
      <c r="P105" s="23"/>
      <c r="Q105" s="24"/>
      <c r="R105" s="24"/>
      <c r="S105" s="24"/>
      <c r="T105" s="24"/>
    </row>
    <row r="106" spans="1:20" s="4" customFormat="1" ht="15" customHeight="1">
      <c r="A106" s="21"/>
      <c r="D106" s="22"/>
      <c r="E106" s="26"/>
      <c r="F106" s="23"/>
      <c r="G106" s="23"/>
      <c r="H106" s="23"/>
      <c r="I106" s="24"/>
      <c r="J106" s="24"/>
      <c r="K106" s="24"/>
      <c r="L106" s="24"/>
      <c r="M106" s="24"/>
      <c r="N106" s="23"/>
      <c r="O106" s="23"/>
      <c r="P106" s="23"/>
      <c r="Q106" s="24"/>
      <c r="R106" s="24"/>
      <c r="S106" s="24"/>
      <c r="T106" s="24"/>
    </row>
    <row r="107" spans="1:20" s="4" customFormat="1" ht="15" customHeight="1">
      <c r="A107" s="21"/>
      <c r="D107" s="22"/>
      <c r="E107" s="26"/>
      <c r="F107" s="23"/>
      <c r="G107" s="23"/>
      <c r="H107" s="23"/>
      <c r="I107" s="24"/>
      <c r="J107" s="24"/>
      <c r="K107" s="24"/>
      <c r="L107" s="24"/>
      <c r="M107" s="24"/>
      <c r="N107" s="23"/>
      <c r="O107" s="23"/>
      <c r="P107" s="23"/>
      <c r="Q107" s="24"/>
      <c r="R107" s="24"/>
      <c r="S107" s="24"/>
      <c r="T107" s="24"/>
    </row>
    <row r="108" spans="1:20" s="4" customFormat="1" ht="15" customHeight="1">
      <c r="A108" s="21"/>
      <c r="D108" s="22"/>
      <c r="E108" s="26"/>
      <c r="F108" s="23"/>
      <c r="G108" s="23"/>
      <c r="H108" s="23"/>
      <c r="I108" s="24"/>
      <c r="J108" s="24"/>
      <c r="K108" s="24"/>
      <c r="L108" s="24"/>
      <c r="M108" s="24"/>
      <c r="N108" s="23"/>
      <c r="O108" s="23"/>
      <c r="P108" s="23"/>
      <c r="Q108" s="24"/>
      <c r="R108" s="24"/>
      <c r="S108" s="24"/>
      <c r="T108" s="24"/>
    </row>
    <row r="109" spans="1:20" s="4" customFormat="1" ht="15" customHeight="1">
      <c r="A109" s="21"/>
      <c r="D109" s="22"/>
      <c r="E109" s="26"/>
      <c r="F109" s="23"/>
      <c r="G109" s="23"/>
      <c r="H109" s="23"/>
      <c r="I109" s="24"/>
      <c r="J109" s="24"/>
      <c r="K109" s="24"/>
      <c r="L109" s="24"/>
      <c r="M109" s="24"/>
      <c r="N109" s="23"/>
      <c r="O109" s="23"/>
      <c r="P109" s="23"/>
      <c r="Q109" s="24"/>
      <c r="R109" s="24"/>
      <c r="S109" s="24"/>
      <c r="T109" s="24"/>
    </row>
    <row r="110" spans="1:20" s="4" customFormat="1" ht="15" customHeight="1">
      <c r="A110" s="21"/>
      <c r="D110" s="22"/>
      <c r="E110" s="26"/>
      <c r="F110" s="23"/>
      <c r="G110" s="23"/>
      <c r="H110" s="23"/>
      <c r="I110" s="24"/>
      <c r="J110" s="24"/>
      <c r="K110" s="24"/>
      <c r="L110" s="24"/>
      <c r="M110" s="24"/>
      <c r="N110" s="23"/>
      <c r="O110" s="23"/>
      <c r="P110" s="23"/>
      <c r="Q110" s="24"/>
      <c r="R110" s="24"/>
      <c r="S110" s="24"/>
      <c r="T110" s="24"/>
    </row>
    <row r="111" spans="1:20" s="4" customFormat="1" ht="15" customHeight="1">
      <c r="A111" s="21"/>
      <c r="D111" s="22"/>
      <c r="E111" s="26"/>
      <c r="F111" s="23"/>
      <c r="G111" s="23"/>
      <c r="H111" s="23"/>
      <c r="I111" s="24"/>
      <c r="J111" s="24"/>
      <c r="K111" s="24"/>
      <c r="L111" s="24"/>
      <c r="M111" s="24"/>
      <c r="N111" s="23"/>
      <c r="O111" s="23"/>
      <c r="P111" s="23"/>
      <c r="Q111" s="24"/>
      <c r="R111" s="24"/>
      <c r="S111" s="24"/>
      <c r="T111" s="24"/>
    </row>
    <row r="112" spans="1:20" s="4" customFormat="1" ht="15" customHeight="1">
      <c r="A112" s="21"/>
      <c r="D112" s="22"/>
      <c r="E112" s="26"/>
      <c r="F112" s="23"/>
      <c r="G112" s="23"/>
      <c r="H112" s="23"/>
      <c r="I112" s="24"/>
      <c r="J112" s="24"/>
      <c r="K112" s="24"/>
      <c r="L112" s="24"/>
      <c r="M112" s="24"/>
      <c r="N112" s="23"/>
      <c r="O112" s="23"/>
      <c r="P112" s="23"/>
      <c r="Q112" s="24"/>
      <c r="R112" s="24"/>
      <c r="S112" s="24"/>
      <c r="T112" s="24"/>
    </row>
    <row r="113" spans="1:20" s="4" customFormat="1" ht="15" customHeight="1">
      <c r="A113" s="21"/>
      <c r="D113" s="22"/>
      <c r="E113" s="26"/>
      <c r="F113" s="23"/>
      <c r="G113" s="23"/>
      <c r="H113" s="23"/>
      <c r="I113" s="24"/>
      <c r="J113" s="24"/>
      <c r="K113" s="24"/>
      <c r="L113" s="24"/>
      <c r="M113" s="24"/>
      <c r="N113" s="23"/>
      <c r="O113" s="23"/>
      <c r="P113" s="23"/>
      <c r="Q113" s="24"/>
      <c r="R113" s="24"/>
      <c r="S113" s="24"/>
      <c r="T113" s="24"/>
    </row>
    <row r="114" spans="1:20" s="4" customFormat="1" ht="15" customHeight="1">
      <c r="A114" s="21"/>
      <c r="D114" s="22"/>
      <c r="E114" s="26"/>
      <c r="F114" s="23"/>
      <c r="G114" s="23"/>
      <c r="H114" s="23"/>
      <c r="I114" s="24"/>
      <c r="J114" s="24"/>
      <c r="K114" s="24"/>
      <c r="L114" s="24"/>
      <c r="M114" s="24"/>
      <c r="N114" s="23"/>
      <c r="O114" s="23"/>
      <c r="P114" s="23"/>
      <c r="Q114" s="24"/>
      <c r="R114" s="24"/>
      <c r="S114" s="24"/>
      <c r="T114" s="24"/>
    </row>
    <row r="115" spans="1:20" s="4" customFormat="1" ht="15" customHeight="1">
      <c r="A115" s="21"/>
      <c r="D115" s="22"/>
      <c r="E115" s="26"/>
      <c r="F115" s="23"/>
      <c r="G115" s="23"/>
      <c r="H115" s="23"/>
      <c r="I115" s="24"/>
      <c r="J115" s="24"/>
      <c r="K115" s="24"/>
      <c r="L115" s="24"/>
      <c r="M115" s="24"/>
      <c r="N115" s="23"/>
      <c r="O115" s="23"/>
      <c r="P115" s="23"/>
      <c r="Q115" s="24"/>
      <c r="R115" s="24"/>
      <c r="S115" s="24"/>
      <c r="T115" s="24"/>
    </row>
    <row r="116" spans="1:20" s="4" customFormat="1" ht="15" customHeight="1">
      <c r="A116" s="21"/>
      <c r="D116" s="22"/>
      <c r="E116" s="26"/>
      <c r="F116" s="23"/>
      <c r="G116" s="23"/>
      <c r="H116" s="23"/>
      <c r="I116" s="24"/>
      <c r="J116" s="24"/>
      <c r="K116" s="24"/>
      <c r="L116" s="24"/>
      <c r="M116" s="24"/>
      <c r="N116" s="23"/>
      <c r="O116" s="23"/>
      <c r="P116" s="23"/>
      <c r="Q116" s="24"/>
      <c r="R116" s="24"/>
      <c r="S116" s="24"/>
      <c r="T116" s="24"/>
    </row>
    <row r="117" spans="1:20" s="4" customFormat="1" ht="15" customHeight="1">
      <c r="A117" s="21"/>
      <c r="D117" s="22"/>
      <c r="E117" s="26"/>
      <c r="F117" s="23"/>
      <c r="G117" s="23"/>
      <c r="H117" s="23"/>
      <c r="I117" s="24"/>
      <c r="J117" s="24"/>
      <c r="K117" s="24"/>
      <c r="L117" s="24"/>
      <c r="M117" s="24"/>
      <c r="N117" s="23"/>
      <c r="O117" s="23"/>
      <c r="P117" s="23"/>
      <c r="Q117" s="24"/>
      <c r="R117" s="24"/>
      <c r="S117" s="24"/>
      <c r="T117" s="24"/>
    </row>
    <row r="118" spans="1:20" s="4" customFormat="1" ht="15" customHeight="1">
      <c r="A118" s="21"/>
      <c r="D118" s="22"/>
      <c r="E118" s="26"/>
      <c r="F118" s="23"/>
      <c r="G118" s="23"/>
      <c r="H118" s="23"/>
      <c r="I118" s="24"/>
      <c r="J118" s="24"/>
      <c r="K118" s="24"/>
      <c r="L118" s="24"/>
      <c r="M118" s="24"/>
      <c r="N118" s="23"/>
      <c r="O118" s="23"/>
      <c r="P118" s="23"/>
      <c r="Q118" s="24"/>
      <c r="R118" s="24"/>
      <c r="S118" s="24"/>
      <c r="T118" s="24"/>
    </row>
    <row r="119" spans="1:20" s="4" customFormat="1" ht="15" customHeight="1">
      <c r="A119" s="21"/>
      <c r="D119" s="22"/>
      <c r="E119" s="26"/>
      <c r="F119" s="23"/>
      <c r="G119" s="23"/>
      <c r="H119" s="23"/>
      <c r="I119" s="24"/>
      <c r="J119" s="24"/>
      <c r="K119" s="24"/>
      <c r="L119" s="24"/>
      <c r="M119" s="24"/>
      <c r="N119" s="23"/>
      <c r="O119" s="23"/>
      <c r="P119" s="23"/>
      <c r="Q119" s="24"/>
      <c r="R119" s="24"/>
      <c r="S119" s="24"/>
      <c r="T119" s="24"/>
    </row>
    <row r="120" spans="1:20" s="4" customFormat="1" ht="15" customHeight="1">
      <c r="A120" s="21"/>
      <c r="D120" s="22"/>
      <c r="E120" s="26"/>
      <c r="F120" s="23"/>
      <c r="G120" s="23"/>
      <c r="H120" s="23"/>
      <c r="I120" s="24"/>
      <c r="J120" s="24"/>
      <c r="K120" s="24"/>
      <c r="L120" s="24"/>
      <c r="M120" s="24"/>
      <c r="N120" s="23"/>
      <c r="O120" s="23"/>
      <c r="P120" s="23"/>
      <c r="Q120" s="24"/>
      <c r="R120" s="24"/>
      <c r="S120" s="24"/>
      <c r="T120" s="24"/>
    </row>
    <row r="121" spans="1:20" s="4" customFormat="1" ht="15" customHeight="1">
      <c r="A121" s="21"/>
      <c r="D121" s="22"/>
      <c r="E121" s="26"/>
      <c r="F121" s="23"/>
      <c r="G121" s="23"/>
      <c r="H121" s="23"/>
      <c r="I121" s="24"/>
      <c r="J121" s="24"/>
      <c r="K121" s="24"/>
      <c r="L121" s="24"/>
      <c r="M121" s="24"/>
      <c r="N121" s="23"/>
      <c r="O121" s="23"/>
      <c r="P121" s="23"/>
      <c r="Q121" s="24"/>
      <c r="R121" s="24"/>
      <c r="S121" s="24"/>
      <c r="T121" s="24"/>
    </row>
    <row r="122" spans="1:20" s="4" customFormat="1" ht="15" customHeight="1">
      <c r="A122" s="21"/>
      <c r="D122" s="22"/>
      <c r="E122" s="26"/>
      <c r="F122" s="23"/>
      <c r="G122" s="23"/>
      <c r="H122" s="23"/>
      <c r="I122" s="24"/>
      <c r="J122" s="24"/>
      <c r="K122" s="24"/>
      <c r="L122" s="24"/>
      <c r="M122" s="24"/>
      <c r="N122" s="23"/>
      <c r="O122" s="23"/>
      <c r="P122" s="23"/>
      <c r="Q122" s="24"/>
      <c r="R122" s="24"/>
      <c r="S122" s="24"/>
      <c r="T122" s="24"/>
    </row>
    <row r="123" spans="1:20" s="4" customFormat="1" ht="15" customHeight="1">
      <c r="A123" s="21"/>
      <c r="D123" s="22"/>
      <c r="E123" s="26"/>
      <c r="F123" s="23"/>
      <c r="G123" s="23"/>
      <c r="H123" s="23"/>
      <c r="I123" s="24"/>
      <c r="J123" s="24"/>
      <c r="K123" s="24"/>
      <c r="L123" s="24"/>
      <c r="M123" s="24"/>
      <c r="N123" s="23"/>
      <c r="O123" s="23"/>
      <c r="P123" s="23"/>
      <c r="Q123" s="24"/>
      <c r="R123" s="24"/>
      <c r="S123" s="24"/>
      <c r="T123" s="24"/>
    </row>
    <row r="124" spans="1:20" s="4" customFormat="1" ht="15" customHeight="1">
      <c r="A124" s="21"/>
      <c r="D124" s="22"/>
      <c r="E124" s="26"/>
      <c r="F124" s="23"/>
      <c r="G124" s="23"/>
      <c r="H124" s="23"/>
      <c r="I124" s="24"/>
      <c r="J124" s="24"/>
      <c r="K124" s="24"/>
      <c r="L124" s="24"/>
      <c r="M124" s="24"/>
      <c r="N124" s="23"/>
      <c r="O124" s="23"/>
      <c r="P124" s="23"/>
      <c r="Q124" s="24"/>
      <c r="R124" s="24"/>
      <c r="S124" s="24"/>
      <c r="T124" s="24"/>
    </row>
    <row r="125" spans="1:20" s="4" customFormat="1" ht="15" customHeight="1">
      <c r="A125" s="21"/>
      <c r="D125" s="22"/>
      <c r="E125" s="26"/>
      <c r="F125" s="23"/>
      <c r="G125" s="23"/>
      <c r="H125" s="23"/>
      <c r="I125" s="24"/>
      <c r="J125" s="24"/>
      <c r="K125" s="24"/>
      <c r="L125" s="24"/>
      <c r="M125" s="24"/>
      <c r="N125" s="23"/>
      <c r="O125" s="23"/>
      <c r="P125" s="23"/>
      <c r="Q125" s="24"/>
      <c r="R125" s="24"/>
      <c r="S125" s="24"/>
      <c r="T125" s="24"/>
    </row>
    <row r="126" spans="1:20" s="4" customFormat="1" ht="15" customHeight="1">
      <c r="A126" s="21"/>
      <c r="D126" s="22"/>
      <c r="E126" s="26"/>
      <c r="F126" s="23"/>
      <c r="G126" s="23"/>
      <c r="H126" s="23"/>
      <c r="I126" s="24"/>
      <c r="J126" s="24"/>
      <c r="K126" s="24"/>
      <c r="L126" s="24"/>
      <c r="M126" s="24"/>
      <c r="N126" s="23"/>
      <c r="O126" s="23"/>
      <c r="P126" s="23"/>
      <c r="Q126" s="24"/>
      <c r="R126" s="24"/>
      <c r="S126" s="24"/>
      <c r="T126" s="24"/>
    </row>
    <row r="127" spans="1:20" s="4" customFormat="1" ht="15" customHeight="1">
      <c r="A127" s="21"/>
      <c r="D127" s="22"/>
      <c r="E127" s="26"/>
      <c r="F127" s="23"/>
      <c r="G127" s="23"/>
      <c r="H127" s="23"/>
      <c r="I127" s="24"/>
      <c r="J127" s="24"/>
      <c r="K127" s="24"/>
      <c r="L127" s="24"/>
      <c r="M127" s="24"/>
      <c r="N127" s="23"/>
      <c r="O127" s="23"/>
      <c r="P127" s="23"/>
      <c r="Q127" s="24"/>
      <c r="R127" s="24"/>
      <c r="S127" s="24"/>
      <c r="T127" s="24"/>
    </row>
    <row r="128" spans="1:20" s="4" customFormat="1" ht="15" customHeight="1">
      <c r="A128" s="21"/>
      <c r="D128" s="22"/>
      <c r="E128" s="26"/>
      <c r="F128" s="23"/>
      <c r="G128" s="23"/>
      <c r="H128" s="23"/>
      <c r="I128" s="24"/>
      <c r="J128" s="24"/>
      <c r="K128" s="24"/>
      <c r="L128" s="24"/>
      <c r="M128" s="24"/>
      <c r="N128" s="23"/>
      <c r="O128" s="23"/>
      <c r="P128" s="23"/>
      <c r="Q128" s="24"/>
      <c r="R128" s="24"/>
      <c r="S128" s="24"/>
      <c r="T128" s="24"/>
    </row>
    <row r="129" spans="1:20" s="4" customFormat="1" ht="15" customHeight="1">
      <c r="A129" s="21"/>
      <c r="D129" s="22"/>
      <c r="E129" s="26"/>
      <c r="F129" s="23"/>
      <c r="G129" s="23"/>
      <c r="H129" s="23"/>
      <c r="I129" s="24"/>
      <c r="J129" s="24"/>
      <c r="K129" s="24"/>
      <c r="L129" s="24"/>
      <c r="M129" s="24"/>
      <c r="N129" s="23"/>
      <c r="O129" s="23"/>
      <c r="P129" s="23"/>
      <c r="Q129" s="24"/>
      <c r="R129" s="24"/>
      <c r="S129" s="24"/>
      <c r="T129" s="24"/>
    </row>
    <row r="130" spans="1:20" s="4" customFormat="1" ht="15" customHeight="1">
      <c r="A130" s="21"/>
      <c r="D130" s="22"/>
      <c r="E130" s="26"/>
      <c r="F130" s="23"/>
      <c r="G130" s="23"/>
      <c r="H130" s="23"/>
      <c r="I130" s="24"/>
      <c r="J130" s="24"/>
      <c r="K130" s="24"/>
      <c r="L130" s="24"/>
      <c r="M130" s="24"/>
      <c r="N130" s="23"/>
      <c r="O130" s="23"/>
      <c r="P130" s="23"/>
      <c r="Q130" s="24"/>
      <c r="R130" s="24"/>
      <c r="S130" s="24"/>
      <c r="T130" s="24"/>
    </row>
    <row r="131" spans="1:20" s="4" customFormat="1" ht="15" customHeight="1">
      <c r="A131" s="21"/>
      <c r="D131" s="22"/>
      <c r="E131" s="26"/>
      <c r="F131" s="23"/>
      <c r="G131" s="23"/>
      <c r="H131" s="23"/>
      <c r="I131" s="24"/>
      <c r="J131" s="24"/>
      <c r="K131" s="24"/>
      <c r="L131" s="24"/>
      <c r="M131" s="24"/>
      <c r="N131" s="23"/>
      <c r="O131" s="23"/>
      <c r="P131" s="23"/>
      <c r="Q131" s="24"/>
      <c r="R131" s="24"/>
      <c r="S131" s="24"/>
      <c r="T131" s="24"/>
    </row>
    <row r="132" spans="1:20" s="4" customFormat="1" ht="15" customHeight="1">
      <c r="A132" s="21"/>
      <c r="D132" s="22"/>
      <c r="E132" s="26"/>
      <c r="F132" s="23"/>
      <c r="G132" s="23"/>
      <c r="H132" s="23"/>
      <c r="I132" s="24"/>
      <c r="J132" s="24"/>
      <c r="K132" s="24"/>
      <c r="L132" s="24"/>
      <c r="M132" s="24"/>
      <c r="N132" s="23"/>
      <c r="O132" s="23"/>
      <c r="P132" s="23"/>
      <c r="Q132" s="24"/>
      <c r="R132" s="24"/>
      <c r="S132" s="24"/>
      <c r="T132" s="24"/>
    </row>
    <row r="133" spans="1:20" s="4" customFormat="1" ht="15" customHeight="1">
      <c r="A133" s="21"/>
      <c r="D133" s="22"/>
      <c r="E133" s="26"/>
      <c r="F133" s="23"/>
      <c r="G133" s="23"/>
      <c r="H133" s="23"/>
      <c r="I133" s="24"/>
      <c r="J133" s="24"/>
      <c r="K133" s="24"/>
      <c r="L133" s="24"/>
      <c r="M133" s="24"/>
      <c r="N133" s="23"/>
      <c r="O133" s="23"/>
      <c r="P133" s="23"/>
      <c r="Q133" s="24"/>
      <c r="R133" s="24"/>
      <c r="S133" s="24"/>
      <c r="T133" s="24"/>
    </row>
    <row r="134" spans="1:20" s="4" customFormat="1" ht="15" customHeight="1">
      <c r="A134" s="21"/>
      <c r="D134" s="22"/>
      <c r="E134" s="26"/>
      <c r="F134" s="23"/>
      <c r="G134" s="23"/>
      <c r="H134" s="23"/>
      <c r="I134" s="24"/>
      <c r="J134" s="24"/>
      <c r="K134" s="24"/>
      <c r="L134" s="24"/>
      <c r="M134" s="24"/>
      <c r="N134" s="23"/>
      <c r="O134" s="23"/>
      <c r="P134" s="23"/>
      <c r="Q134" s="24"/>
      <c r="R134" s="24"/>
      <c r="S134" s="24"/>
      <c r="T134" s="24"/>
    </row>
    <row r="135" spans="1:20" s="4" customFormat="1" ht="15" customHeight="1">
      <c r="A135" s="21"/>
      <c r="D135" s="22"/>
      <c r="E135" s="26"/>
      <c r="F135" s="23"/>
      <c r="G135" s="23"/>
      <c r="H135" s="23"/>
      <c r="I135" s="24"/>
      <c r="J135" s="24"/>
      <c r="K135" s="24"/>
      <c r="L135" s="24"/>
      <c r="M135" s="24"/>
      <c r="N135" s="23"/>
      <c r="O135" s="23"/>
      <c r="P135" s="23"/>
      <c r="Q135" s="24"/>
      <c r="R135" s="24"/>
      <c r="S135" s="24"/>
      <c r="T135" s="24"/>
    </row>
    <row r="136" spans="1:20" s="4" customFormat="1" ht="15" customHeight="1">
      <c r="A136" s="21"/>
      <c r="D136" s="22"/>
      <c r="E136" s="26"/>
      <c r="F136" s="23"/>
      <c r="G136" s="23"/>
      <c r="H136" s="23"/>
      <c r="I136" s="24"/>
      <c r="J136" s="24"/>
      <c r="K136" s="24"/>
      <c r="L136" s="24"/>
      <c r="M136" s="24"/>
      <c r="N136" s="23"/>
      <c r="O136" s="23"/>
      <c r="P136" s="23"/>
      <c r="Q136" s="24"/>
      <c r="R136" s="24"/>
      <c r="S136" s="24"/>
      <c r="T136" s="24"/>
    </row>
    <row r="137" spans="1:20" s="4" customFormat="1" ht="15" customHeight="1">
      <c r="A137" s="21"/>
      <c r="D137" s="22"/>
      <c r="E137" s="26"/>
      <c r="F137" s="23"/>
      <c r="G137" s="23"/>
      <c r="H137" s="23"/>
      <c r="I137" s="24"/>
      <c r="J137" s="24"/>
      <c r="K137" s="24"/>
      <c r="L137" s="24"/>
      <c r="M137" s="24"/>
      <c r="N137" s="23"/>
      <c r="O137" s="23"/>
      <c r="P137" s="23"/>
      <c r="Q137" s="24"/>
      <c r="R137" s="24"/>
      <c r="S137" s="24"/>
      <c r="T137" s="24"/>
    </row>
    <row r="138" spans="1:20" s="4" customFormat="1" ht="15" customHeight="1">
      <c r="A138" s="21"/>
      <c r="D138" s="22"/>
      <c r="E138" s="26"/>
      <c r="F138" s="23"/>
      <c r="G138" s="23"/>
      <c r="H138" s="23"/>
      <c r="I138" s="24"/>
      <c r="J138" s="24"/>
      <c r="K138" s="24"/>
      <c r="L138" s="24"/>
      <c r="M138" s="24"/>
      <c r="N138" s="23"/>
      <c r="O138" s="23"/>
      <c r="P138" s="23"/>
      <c r="Q138" s="24"/>
      <c r="R138" s="24"/>
      <c r="S138" s="24"/>
      <c r="T138" s="24"/>
    </row>
    <row r="139" spans="1:20" s="4" customFormat="1" ht="15" customHeight="1">
      <c r="A139" s="21"/>
      <c r="D139" s="22"/>
      <c r="E139" s="26"/>
      <c r="F139" s="23"/>
      <c r="G139" s="23"/>
      <c r="H139" s="23"/>
      <c r="I139" s="24"/>
      <c r="J139" s="24"/>
      <c r="K139" s="24"/>
      <c r="L139" s="24"/>
      <c r="M139" s="24"/>
      <c r="N139" s="23"/>
      <c r="O139" s="23"/>
      <c r="P139" s="23"/>
      <c r="Q139" s="24"/>
      <c r="R139" s="24"/>
      <c r="S139" s="24"/>
      <c r="T139" s="24"/>
    </row>
    <row r="140" spans="1:20" s="4" customFormat="1" ht="15" customHeight="1">
      <c r="A140" s="21"/>
      <c r="D140" s="22"/>
      <c r="E140" s="26"/>
      <c r="F140" s="23"/>
      <c r="G140" s="23"/>
      <c r="H140" s="23"/>
      <c r="I140" s="24"/>
      <c r="J140" s="24"/>
      <c r="K140" s="24"/>
      <c r="L140" s="24"/>
      <c r="M140" s="24"/>
      <c r="N140" s="23"/>
      <c r="O140" s="23"/>
      <c r="P140" s="23"/>
      <c r="Q140" s="24"/>
      <c r="R140" s="24"/>
      <c r="S140" s="24"/>
      <c r="T140" s="24"/>
    </row>
    <row r="141" spans="1:20" s="4" customFormat="1" ht="15" customHeight="1">
      <c r="A141" s="21"/>
      <c r="D141" s="22"/>
      <c r="E141" s="26"/>
      <c r="F141" s="23"/>
      <c r="G141" s="23"/>
      <c r="H141" s="23"/>
      <c r="I141" s="24"/>
      <c r="J141" s="24"/>
      <c r="K141" s="24"/>
      <c r="L141" s="24"/>
      <c r="M141" s="24"/>
      <c r="N141" s="23"/>
      <c r="O141" s="23"/>
      <c r="P141" s="23"/>
      <c r="Q141" s="24"/>
      <c r="R141" s="24"/>
      <c r="S141" s="24"/>
      <c r="T141" s="24"/>
    </row>
    <row r="142" spans="1:20" s="4" customFormat="1" ht="15" customHeight="1">
      <c r="A142" s="21"/>
      <c r="D142" s="22"/>
      <c r="E142" s="26"/>
      <c r="F142" s="23"/>
      <c r="G142" s="23"/>
      <c r="H142" s="23"/>
      <c r="I142" s="24"/>
      <c r="J142" s="24"/>
      <c r="K142" s="24"/>
      <c r="L142" s="24"/>
      <c r="M142" s="24"/>
      <c r="N142" s="23"/>
      <c r="O142" s="23"/>
      <c r="P142" s="23"/>
      <c r="Q142" s="24"/>
      <c r="R142" s="24"/>
      <c r="S142" s="24"/>
      <c r="T142" s="24"/>
    </row>
    <row r="143" spans="1:20" s="4" customFormat="1" ht="15" customHeight="1">
      <c r="A143" s="21"/>
      <c r="D143" s="22"/>
      <c r="E143" s="26"/>
      <c r="F143" s="23"/>
      <c r="G143" s="23"/>
      <c r="H143" s="23"/>
      <c r="I143" s="24"/>
      <c r="J143" s="24"/>
      <c r="K143" s="24"/>
      <c r="L143" s="24"/>
      <c r="M143" s="24"/>
      <c r="N143" s="23"/>
      <c r="O143" s="23"/>
      <c r="P143" s="23"/>
      <c r="Q143" s="24"/>
      <c r="R143" s="24"/>
      <c r="S143" s="24"/>
      <c r="T143" s="24"/>
    </row>
    <row r="144" spans="1:20" s="4" customFormat="1" ht="15" customHeight="1">
      <c r="A144" s="21"/>
      <c r="D144" s="22"/>
      <c r="E144" s="26"/>
      <c r="F144" s="23"/>
      <c r="G144" s="23"/>
      <c r="H144" s="23"/>
      <c r="I144" s="24"/>
      <c r="J144" s="24"/>
      <c r="K144" s="24"/>
      <c r="L144" s="24"/>
      <c r="M144" s="24"/>
      <c r="N144" s="23"/>
      <c r="O144" s="23"/>
      <c r="P144" s="23"/>
      <c r="Q144" s="24"/>
      <c r="R144" s="24"/>
      <c r="S144" s="24"/>
      <c r="T144" s="24"/>
    </row>
    <row r="145" spans="1:20" s="4" customFormat="1" ht="15" customHeight="1">
      <c r="A145" s="21"/>
      <c r="D145" s="22"/>
      <c r="E145" s="26"/>
      <c r="F145" s="23"/>
      <c r="G145" s="23"/>
      <c r="H145" s="23"/>
      <c r="I145" s="24"/>
      <c r="J145" s="24"/>
      <c r="K145" s="24"/>
      <c r="L145" s="24"/>
      <c r="M145" s="24"/>
      <c r="N145" s="23"/>
      <c r="O145" s="23"/>
      <c r="P145" s="23"/>
      <c r="Q145" s="24"/>
      <c r="R145" s="24"/>
      <c r="S145" s="24"/>
      <c r="T145" s="24"/>
    </row>
    <row r="146" spans="1:20" s="4" customFormat="1" ht="15" customHeight="1">
      <c r="A146" s="21"/>
      <c r="D146" s="22"/>
      <c r="E146" s="26"/>
      <c r="F146" s="23"/>
      <c r="G146" s="23"/>
      <c r="H146" s="23"/>
      <c r="I146" s="24"/>
      <c r="J146" s="24"/>
      <c r="K146" s="24"/>
      <c r="L146" s="24"/>
      <c r="M146" s="24"/>
      <c r="N146" s="23"/>
      <c r="O146" s="23"/>
      <c r="P146" s="23"/>
      <c r="Q146" s="24"/>
      <c r="R146" s="24"/>
      <c r="S146" s="24"/>
      <c r="T146" s="24"/>
    </row>
    <row r="147" spans="1:20" s="4" customFormat="1" ht="15" customHeight="1">
      <c r="A147" s="21"/>
      <c r="D147" s="22"/>
      <c r="E147" s="26"/>
      <c r="F147" s="23"/>
      <c r="G147" s="23"/>
      <c r="H147" s="23"/>
      <c r="I147" s="24"/>
      <c r="J147" s="24"/>
      <c r="K147" s="24"/>
      <c r="L147" s="24"/>
      <c r="M147" s="24"/>
      <c r="N147" s="23"/>
      <c r="O147" s="23"/>
      <c r="P147" s="23"/>
      <c r="Q147" s="24"/>
      <c r="R147" s="24"/>
      <c r="S147" s="24"/>
      <c r="T147" s="24"/>
    </row>
    <row r="148" spans="1:20" s="4" customFormat="1" ht="15" customHeight="1">
      <c r="A148" s="21"/>
      <c r="D148" s="22"/>
      <c r="E148" s="26"/>
      <c r="F148" s="23"/>
      <c r="G148" s="23"/>
      <c r="H148" s="23"/>
      <c r="I148" s="24"/>
      <c r="J148" s="24"/>
      <c r="K148" s="24"/>
      <c r="L148" s="24"/>
      <c r="M148" s="24"/>
      <c r="N148" s="23"/>
      <c r="O148" s="23"/>
      <c r="P148" s="23"/>
      <c r="Q148" s="24"/>
      <c r="R148" s="24"/>
      <c r="S148" s="24"/>
      <c r="T148" s="24"/>
    </row>
    <row r="149" spans="1:20" s="4" customFormat="1" ht="15" customHeight="1">
      <c r="A149" s="21"/>
      <c r="D149" s="22"/>
      <c r="E149" s="26"/>
      <c r="F149" s="23"/>
      <c r="G149" s="23"/>
      <c r="H149" s="23"/>
      <c r="I149" s="24"/>
      <c r="J149" s="24"/>
      <c r="K149" s="24"/>
      <c r="L149" s="24"/>
      <c r="M149" s="24"/>
      <c r="N149" s="23"/>
      <c r="O149" s="23"/>
      <c r="P149" s="23"/>
      <c r="Q149" s="24"/>
      <c r="R149" s="24"/>
      <c r="S149" s="24"/>
      <c r="T149" s="24"/>
    </row>
    <row r="150" spans="1:20" s="4" customFormat="1" ht="15" customHeight="1">
      <c r="A150" s="21"/>
      <c r="D150" s="22"/>
      <c r="E150" s="26"/>
      <c r="F150" s="23"/>
      <c r="G150" s="23"/>
      <c r="H150" s="23"/>
      <c r="I150" s="24"/>
      <c r="J150" s="24"/>
      <c r="K150" s="24"/>
      <c r="L150" s="24"/>
      <c r="M150" s="24"/>
      <c r="N150" s="23"/>
      <c r="O150" s="23"/>
      <c r="P150" s="23"/>
      <c r="Q150" s="24"/>
      <c r="R150" s="24"/>
      <c r="S150" s="24"/>
      <c r="T150" s="24"/>
    </row>
    <row r="151" spans="1:20" s="4" customFormat="1" ht="15" customHeight="1">
      <c r="A151" s="21"/>
      <c r="D151" s="22"/>
      <c r="E151" s="26"/>
      <c r="F151" s="23"/>
      <c r="G151" s="23"/>
      <c r="H151" s="23"/>
      <c r="I151" s="24"/>
      <c r="J151" s="24"/>
      <c r="K151" s="24"/>
      <c r="L151" s="24"/>
      <c r="M151" s="24"/>
      <c r="N151" s="23"/>
      <c r="O151" s="23"/>
      <c r="P151" s="23"/>
      <c r="Q151" s="24"/>
      <c r="R151" s="24"/>
      <c r="S151" s="24"/>
      <c r="T151" s="24"/>
    </row>
    <row r="152" spans="1:20" s="4" customFormat="1" ht="15" customHeight="1">
      <c r="A152" s="21"/>
      <c r="D152" s="22"/>
      <c r="E152" s="26"/>
      <c r="F152" s="23"/>
      <c r="G152" s="23"/>
      <c r="H152" s="23"/>
      <c r="I152" s="24"/>
      <c r="J152" s="24"/>
      <c r="K152" s="24"/>
      <c r="L152" s="24"/>
      <c r="M152" s="24"/>
      <c r="N152" s="23"/>
      <c r="O152" s="23"/>
      <c r="P152" s="23"/>
      <c r="Q152" s="24"/>
      <c r="R152" s="24"/>
      <c r="S152" s="24"/>
      <c r="T152" s="24"/>
    </row>
    <row r="153" spans="1:20" s="4" customFormat="1" ht="15" customHeight="1">
      <c r="A153" s="21"/>
      <c r="D153" s="22"/>
      <c r="E153" s="26"/>
      <c r="F153" s="23"/>
      <c r="G153" s="23"/>
      <c r="H153" s="23"/>
      <c r="I153" s="24"/>
      <c r="J153" s="24"/>
      <c r="K153" s="24"/>
      <c r="L153" s="24"/>
      <c r="M153" s="24"/>
      <c r="N153" s="23"/>
      <c r="O153" s="23"/>
      <c r="P153" s="23"/>
      <c r="Q153" s="24"/>
      <c r="R153" s="24"/>
      <c r="S153" s="24"/>
      <c r="T153" s="24"/>
    </row>
    <row r="154" spans="1:20" s="4" customFormat="1" ht="15" customHeight="1">
      <c r="A154" s="21"/>
      <c r="D154" s="22"/>
      <c r="E154" s="26"/>
      <c r="F154" s="23"/>
      <c r="G154" s="23"/>
      <c r="H154" s="23"/>
      <c r="I154" s="24"/>
      <c r="J154" s="24"/>
      <c r="K154" s="24"/>
      <c r="L154" s="24"/>
      <c r="M154" s="24"/>
      <c r="N154" s="23"/>
      <c r="O154" s="23"/>
      <c r="P154" s="23"/>
      <c r="Q154" s="24"/>
      <c r="R154" s="24"/>
      <c r="S154" s="24"/>
      <c r="T154" s="24"/>
    </row>
    <row r="155" spans="1:20" s="4" customFormat="1" ht="15" customHeight="1">
      <c r="A155" s="21"/>
      <c r="D155" s="22"/>
      <c r="E155" s="26"/>
      <c r="F155" s="23"/>
      <c r="G155" s="23"/>
      <c r="H155" s="23"/>
      <c r="I155" s="24"/>
      <c r="J155" s="24"/>
      <c r="K155" s="24"/>
      <c r="L155" s="24"/>
      <c r="M155" s="24"/>
      <c r="N155" s="23"/>
      <c r="O155" s="23"/>
      <c r="P155" s="23"/>
      <c r="Q155" s="24"/>
      <c r="R155" s="24"/>
      <c r="S155" s="24"/>
      <c r="T155" s="24"/>
    </row>
    <row r="156" spans="1:20" s="4" customFormat="1" ht="15" customHeight="1">
      <c r="A156" s="21"/>
      <c r="D156" s="22"/>
      <c r="E156" s="26"/>
      <c r="F156" s="23"/>
      <c r="G156" s="23"/>
      <c r="H156" s="23"/>
      <c r="I156" s="24"/>
      <c r="J156" s="24"/>
      <c r="K156" s="24"/>
      <c r="L156" s="24"/>
      <c r="M156" s="24"/>
      <c r="N156" s="23"/>
      <c r="O156" s="23"/>
      <c r="P156" s="23"/>
      <c r="Q156" s="24"/>
      <c r="R156" s="24"/>
      <c r="S156" s="24"/>
      <c r="T156" s="24"/>
    </row>
    <row r="157" spans="1:20" s="4" customFormat="1" ht="15" customHeight="1">
      <c r="A157" s="21"/>
      <c r="D157" s="22"/>
      <c r="E157" s="26"/>
      <c r="F157" s="23"/>
      <c r="G157" s="23"/>
      <c r="H157" s="23"/>
      <c r="I157" s="24"/>
      <c r="J157" s="24"/>
      <c r="K157" s="24"/>
      <c r="L157" s="24"/>
      <c r="M157" s="24"/>
      <c r="N157" s="23"/>
      <c r="O157" s="23"/>
      <c r="P157" s="23"/>
      <c r="Q157" s="24"/>
      <c r="R157" s="24"/>
      <c r="S157" s="24"/>
      <c r="T157" s="24"/>
    </row>
    <row r="158" spans="1:20" s="4" customFormat="1" ht="15" customHeight="1">
      <c r="A158" s="21"/>
      <c r="D158" s="22"/>
      <c r="E158" s="26"/>
      <c r="F158" s="23"/>
      <c r="G158" s="23"/>
      <c r="H158" s="23"/>
      <c r="I158" s="24"/>
      <c r="J158" s="24"/>
      <c r="K158" s="24"/>
      <c r="L158" s="24"/>
      <c r="M158" s="24"/>
      <c r="N158" s="23"/>
      <c r="O158" s="23"/>
      <c r="P158" s="23"/>
      <c r="Q158" s="24"/>
      <c r="R158" s="24"/>
      <c r="S158" s="24"/>
      <c r="T158" s="24"/>
    </row>
    <row r="159" spans="1:20" s="4" customFormat="1" ht="15" customHeight="1">
      <c r="A159" s="21"/>
      <c r="D159" s="22"/>
      <c r="E159" s="26"/>
      <c r="F159" s="23"/>
      <c r="G159" s="23"/>
      <c r="H159" s="23"/>
      <c r="I159" s="24"/>
      <c r="J159" s="24"/>
      <c r="K159" s="24"/>
      <c r="L159" s="24"/>
      <c r="M159" s="24"/>
      <c r="N159" s="23"/>
      <c r="O159" s="23"/>
      <c r="P159" s="23"/>
      <c r="Q159" s="24"/>
      <c r="R159" s="24"/>
      <c r="S159" s="24"/>
      <c r="T159" s="24"/>
    </row>
    <row r="160" spans="1:20" s="4" customFormat="1" ht="15" customHeight="1">
      <c r="A160" s="21"/>
      <c r="D160" s="22"/>
      <c r="E160" s="26"/>
      <c r="F160" s="23"/>
      <c r="G160" s="23"/>
      <c r="H160" s="23"/>
      <c r="I160" s="24"/>
      <c r="J160" s="24"/>
      <c r="K160" s="24"/>
      <c r="L160" s="24"/>
      <c r="M160" s="24"/>
      <c r="N160" s="23"/>
      <c r="O160" s="23"/>
      <c r="P160" s="23"/>
      <c r="Q160" s="24"/>
      <c r="R160" s="24"/>
      <c r="S160" s="24"/>
      <c r="T160" s="24"/>
    </row>
    <row r="161" spans="1:20" s="4" customFormat="1" ht="15" customHeight="1">
      <c r="A161" s="21"/>
      <c r="D161" s="22"/>
      <c r="E161" s="26"/>
      <c r="F161" s="23"/>
      <c r="G161" s="23"/>
      <c r="H161" s="23"/>
      <c r="I161" s="24"/>
      <c r="J161" s="24"/>
      <c r="K161" s="24"/>
      <c r="L161" s="24"/>
      <c r="M161" s="24"/>
      <c r="N161" s="23"/>
      <c r="O161" s="23"/>
      <c r="P161" s="23"/>
      <c r="Q161" s="24"/>
      <c r="R161" s="24"/>
      <c r="S161" s="24"/>
      <c r="T161" s="24"/>
    </row>
    <row r="162" spans="1:20" s="4" customFormat="1" ht="15" customHeight="1">
      <c r="A162" s="21"/>
      <c r="D162" s="22"/>
      <c r="E162" s="26"/>
      <c r="F162" s="23"/>
      <c r="G162" s="23"/>
      <c r="H162" s="23"/>
      <c r="I162" s="24"/>
      <c r="J162" s="24"/>
      <c r="K162" s="24"/>
      <c r="L162" s="24"/>
      <c r="M162" s="24"/>
      <c r="N162" s="23"/>
      <c r="O162" s="23"/>
      <c r="P162" s="23"/>
      <c r="Q162" s="24"/>
      <c r="R162" s="24"/>
      <c r="S162" s="24"/>
      <c r="T162" s="24"/>
    </row>
    <row r="163" spans="1:20" s="4" customFormat="1" ht="15" customHeight="1">
      <c r="A163" s="21"/>
      <c r="D163" s="22"/>
      <c r="E163" s="26"/>
      <c r="F163" s="23"/>
      <c r="G163" s="23"/>
      <c r="H163" s="23"/>
      <c r="I163" s="24"/>
      <c r="J163" s="24"/>
      <c r="K163" s="24"/>
      <c r="L163" s="24"/>
      <c r="M163" s="24"/>
      <c r="N163" s="23"/>
      <c r="O163" s="23"/>
      <c r="P163" s="23"/>
      <c r="Q163" s="24"/>
      <c r="R163" s="24"/>
      <c r="S163" s="24"/>
      <c r="T163" s="24"/>
    </row>
    <row r="164" spans="1:20" s="4" customFormat="1" ht="15" customHeight="1">
      <c r="A164" s="21"/>
      <c r="D164" s="22"/>
      <c r="E164" s="26"/>
      <c r="F164" s="23"/>
      <c r="G164" s="23"/>
      <c r="H164" s="23"/>
      <c r="I164" s="24"/>
      <c r="J164" s="24"/>
      <c r="K164" s="24"/>
      <c r="L164" s="24"/>
      <c r="M164" s="24"/>
      <c r="N164" s="23"/>
      <c r="O164" s="23"/>
      <c r="P164" s="23"/>
      <c r="Q164" s="24"/>
      <c r="R164" s="24"/>
      <c r="S164" s="24"/>
      <c r="T164" s="24"/>
    </row>
    <row r="165" spans="1:20" s="4" customFormat="1" ht="15" customHeight="1">
      <c r="A165" s="21"/>
      <c r="D165" s="22"/>
      <c r="E165" s="26"/>
      <c r="F165" s="23"/>
      <c r="G165" s="23"/>
      <c r="H165" s="23"/>
      <c r="I165" s="24"/>
      <c r="J165" s="24"/>
      <c r="K165" s="24"/>
      <c r="L165" s="24"/>
      <c r="M165" s="24"/>
      <c r="N165" s="23"/>
      <c r="O165" s="23"/>
      <c r="P165" s="23"/>
      <c r="Q165" s="24"/>
      <c r="R165" s="24"/>
      <c r="S165" s="24"/>
      <c r="T165" s="24"/>
    </row>
    <row r="166" spans="1:20" s="4" customFormat="1" ht="15" customHeight="1">
      <c r="A166" s="21"/>
      <c r="D166" s="22"/>
      <c r="E166" s="26"/>
      <c r="F166" s="23"/>
      <c r="G166" s="23"/>
      <c r="H166" s="23"/>
      <c r="I166" s="24"/>
      <c r="J166" s="24"/>
      <c r="K166" s="24"/>
      <c r="L166" s="24"/>
      <c r="M166" s="24"/>
      <c r="N166" s="23"/>
      <c r="O166" s="23"/>
      <c r="P166" s="23"/>
      <c r="Q166" s="24"/>
      <c r="R166" s="24"/>
      <c r="S166" s="24"/>
      <c r="T166" s="24"/>
    </row>
    <row r="167" spans="1:20" s="4" customFormat="1" ht="15" customHeight="1">
      <c r="A167" s="21"/>
      <c r="D167" s="22"/>
      <c r="E167" s="26"/>
      <c r="F167" s="23"/>
      <c r="G167" s="23"/>
      <c r="H167" s="23"/>
      <c r="I167" s="24"/>
      <c r="J167" s="24"/>
      <c r="K167" s="24"/>
      <c r="L167" s="24"/>
      <c r="M167" s="24"/>
      <c r="N167" s="23"/>
      <c r="O167" s="23"/>
      <c r="P167" s="23"/>
      <c r="Q167" s="24"/>
      <c r="R167" s="24"/>
      <c r="S167" s="24"/>
      <c r="T167" s="24"/>
    </row>
    <row r="168" spans="1:20" s="4" customFormat="1" ht="15" customHeight="1">
      <c r="A168" s="21"/>
      <c r="D168" s="22"/>
      <c r="E168" s="26"/>
      <c r="F168" s="23"/>
      <c r="G168" s="23"/>
      <c r="H168" s="23"/>
      <c r="I168" s="24"/>
      <c r="J168" s="24"/>
      <c r="K168" s="24"/>
      <c r="L168" s="24"/>
      <c r="M168" s="24"/>
      <c r="N168" s="23"/>
      <c r="O168" s="23"/>
      <c r="P168" s="23"/>
      <c r="Q168" s="24"/>
      <c r="R168" s="24"/>
      <c r="S168" s="24"/>
      <c r="T168" s="24"/>
    </row>
    <row r="169" spans="1:20" s="4" customFormat="1" ht="15" customHeight="1">
      <c r="A169" s="21"/>
      <c r="D169" s="22"/>
      <c r="E169" s="26"/>
      <c r="F169" s="23"/>
      <c r="G169" s="23"/>
      <c r="H169" s="23"/>
      <c r="I169" s="24"/>
      <c r="J169" s="24"/>
      <c r="K169" s="24"/>
      <c r="L169" s="24"/>
      <c r="M169" s="24"/>
      <c r="N169" s="23"/>
      <c r="O169" s="23"/>
      <c r="P169" s="23"/>
      <c r="Q169" s="24"/>
      <c r="R169" s="24"/>
      <c r="S169" s="24"/>
      <c r="T169" s="24"/>
    </row>
    <row r="170" spans="1:20" s="4" customFormat="1" ht="15" customHeight="1">
      <c r="A170" s="21"/>
      <c r="D170" s="22"/>
      <c r="E170" s="26"/>
      <c r="F170" s="23"/>
      <c r="G170" s="23"/>
      <c r="H170" s="23"/>
      <c r="I170" s="24"/>
      <c r="J170" s="24"/>
      <c r="K170" s="24"/>
      <c r="L170" s="24"/>
      <c r="M170" s="24"/>
      <c r="N170" s="23"/>
      <c r="O170" s="23"/>
      <c r="P170" s="23"/>
      <c r="Q170" s="24"/>
      <c r="R170" s="24"/>
      <c r="S170" s="24"/>
      <c r="T170" s="24"/>
    </row>
    <row r="171" spans="1:20" s="4" customFormat="1" ht="15" customHeight="1">
      <c r="A171" s="21"/>
      <c r="D171" s="22"/>
      <c r="E171" s="26"/>
      <c r="F171" s="23"/>
      <c r="G171" s="23"/>
      <c r="H171" s="23"/>
      <c r="I171" s="24"/>
      <c r="J171" s="24"/>
      <c r="K171" s="24"/>
      <c r="L171" s="24"/>
      <c r="M171" s="24"/>
      <c r="N171" s="23"/>
      <c r="O171" s="23"/>
      <c r="P171" s="23"/>
      <c r="Q171" s="24"/>
      <c r="R171" s="24"/>
      <c r="S171" s="24"/>
      <c r="T171" s="24"/>
    </row>
    <row r="172" spans="1:20" s="4" customFormat="1" ht="15" customHeight="1">
      <c r="A172" s="21"/>
      <c r="D172" s="22"/>
      <c r="E172" s="26"/>
      <c r="F172" s="23"/>
      <c r="G172" s="23"/>
      <c r="H172" s="23"/>
      <c r="I172" s="24"/>
      <c r="J172" s="24"/>
      <c r="K172" s="24"/>
      <c r="L172" s="24"/>
      <c r="M172" s="24"/>
      <c r="N172" s="23"/>
      <c r="O172" s="23"/>
      <c r="P172" s="23"/>
      <c r="Q172" s="24"/>
      <c r="R172" s="24"/>
      <c r="S172" s="24"/>
      <c r="T172" s="24"/>
    </row>
    <row r="173" spans="1:20" s="4" customFormat="1" ht="15" customHeight="1">
      <c r="A173" s="21"/>
      <c r="D173" s="22"/>
      <c r="E173" s="26"/>
      <c r="F173" s="23"/>
      <c r="G173" s="23"/>
      <c r="H173" s="23"/>
      <c r="I173" s="24"/>
      <c r="J173" s="24"/>
      <c r="K173" s="24"/>
      <c r="L173" s="24"/>
      <c r="M173" s="24"/>
      <c r="N173" s="23"/>
      <c r="O173" s="23"/>
      <c r="P173" s="23"/>
      <c r="Q173" s="24"/>
      <c r="R173" s="24"/>
      <c r="S173" s="24"/>
      <c r="T173" s="24"/>
    </row>
    <row r="174" spans="1:20" s="4" customFormat="1" ht="15" customHeight="1">
      <c r="A174" s="21"/>
      <c r="D174" s="22"/>
      <c r="E174" s="26"/>
      <c r="F174" s="23"/>
      <c r="G174" s="23"/>
      <c r="H174" s="23"/>
      <c r="I174" s="24"/>
      <c r="J174" s="24"/>
      <c r="K174" s="24"/>
      <c r="L174" s="24"/>
      <c r="M174" s="24"/>
      <c r="N174" s="23"/>
      <c r="O174" s="23"/>
      <c r="P174" s="23"/>
      <c r="Q174" s="24"/>
      <c r="R174" s="24"/>
      <c r="S174" s="24"/>
      <c r="T174" s="24"/>
    </row>
    <row r="175" spans="1:20" s="4" customFormat="1" ht="15" customHeight="1">
      <c r="A175" s="21"/>
      <c r="D175" s="22"/>
      <c r="E175" s="26"/>
      <c r="F175" s="23"/>
      <c r="G175" s="23"/>
      <c r="H175" s="23"/>
      <c r="I175" s="24"/>
      <c r="J175" s="24"/>
      <c r="K175" s="24"/>
      <c r="L175" s="24"/>
      <c r="M175" s="24"/>
      <c r="N175" s="23"/>
      <c r="O175" s="23"/>
      <c r="P175" s="23"/>
      <c r="Q175" s="24"/>
      <c r="R175" s="24"/>
      <c r="S175" s="24"/>
      <c r="T175" s="24"/>
    </row>
    <row r="176" spans="1:20" s="4" customFormat="1" ht="15" customHeight="1">
      <c r="A176" s="21"/>
      <c r="D176" s="22"/>
      <c r="E176" s="26"/>
      <c r="F176" s="23"/>
      <c r="G176" s="23"/>
      <c r="H176" s="23"/>
      <c r="I176" s="24"/>
      <c r="J176" s="24"/>
      <c r="K176" s="24"/>
      <c r="L176" s="24"/>
      <c r="M176" s="24"/>
      <c r="N176" s="23"/>
      <c r="O176" s="23"/>
      <c r="P176" s="23"/>
      <c r="Q176" s="24"/>
      <c r="R176" s="24"/>
      <c r="S176" s="24"/>
      <c r="T176" s="24"/>
    </row>
    <row r="177" spans="1:20" s="4" customFormat="1" ht="15" customHeight="1">
      <c r="A177" s="21"/>
      <c r="D177" s="22"/>
      <c r="E177" s="26"/>
      <c r="F177" s="23"/>
      <c r="G177" s="23"/>
      <c r="H177" s="23"/>
      <c r="I177" s="24"/>
      <c r="J177" s="24"/>
      <c r="K177" s="24"/>
      <c r="L177" s="24"/>
      <c r="M177" s="24"/>
      <c r="N177" s="23"/>
      <c r="O177" s="23"/>
      <c r="P177" s="23"/>
      <c r="Q177" s="24"/>
      <c r="R177" s="24"/>
      <c r="S177" s="24"/>
      <c r="T177" s="24"/>
    </row>
    <row r="178" spans="1:20" s="4" customFormat="1" ht="15" customHeight="1">
      <c r="A178" s="21"/>
      <c r="D178" s="22"/>
      <c r="E178" s="26"/>
      <c r="F178" s="23"/>
      <c r="G178" s="23"/>
      <c r="H178" s="23"/>
      <c r="I178" s="24"/>
      <c r="J178" s="24"/>
      <c r="K178" s="24"/>
      <c r="L178" s="24"/>
      <c r="M178" s="24"/>
      <c r="N178" s="23"/>
      <c r="O178" s="23"/>
      <c r="P178" s="23"/>
      <c r="Q178" s="24"/>
      <c r="R178" s="24"/>
      <c r="S178" s="24"/>
      <c r="T178" s="24"/>
    </row>
    <row r="179" spans="1:20" s="4" customFormat="1" ht="15" customHeight="1">
      <c r="A179" s="21"/>
      <c r="D179" s="22"/>
      <c r="E179" s="26"/>
      <c r="F179" s="23"/>
      <c r="G179" s="23"/>
      <c r="H179" s="23"/>
      <c r="I179" s="24"/>
      <c r="J179" s="24"/>
      <c r="K179" s="24"/>
      <c r="L179" s="24"/>
      <c r="M179" s="24"/>
      <c r="N179" s="23"/>
      <c r="O179" s="23"/>
      <c r="P179" s="23"/>
      <c r="Q179" s="24"/>
      <c r="R179" s="24"/>
      <c r="S179" s="24"/>
      <c r="T179" s="24"/>
    </row>
    <row r="180" spans="1:20" s="4" customFormat="1" ht="15" customHeight="1">
      <c r="A180" s="21"/>
      <c r="D180" s="22"/>
      <c r="E180" s="26"/>
      <c r="F180" s="23"/>
      <c r="G180" s="23"/>
      <c r="H180" s="23"/>
      <c r="I180" s="24"/>
      <c r="J180" s="24"/>
      <c r="K180" s="24"/>
      <c r="L180" s="24"/>
      <c r="M180" s="24"/>
      <c r="N180" s="23"/>
      <c r="O180" s="23"/>
      <c r="P180" s="23"/>
      <c r="Q180" s="24"/>
      <c r="R180" s="24"/>
      <c r="S180" s="24"/>
      <c r="T180" s="24"/>
    </row>
    <row r="181" spans="1:20" s="4" customFormat="1" ht="15" customHeight="1">
      <c r="A181" s="21"/>
      <c r="D181" s="22"/>
      <c r="E181" s="26"/>
      <c r="F181" s="23"/>
      <c r="G181" s="23"/>
      <c r="H181" s="23"/>
      <c r="I181" s="24"/>
      <c r="J181" s="24"/>
      <c r="K181" s="24"/>
      <c r="L181" s="24"/>
      <c r="M181" s="24"/>
      <c r="N181" s="23"/>
      <c r="O181" s="23"/>
      <c r="P181" s="23"/>
      <c r="Q181" s="24"/>
      <c r="R181" s="24"/>
      <c r="S181" s="24"/>
      <c r="T181" s="24"/>
    </row>
    <row r="182" spans="1:20" s="4" customFormat="1" ht="15" customHeight="1">
      <c r="A182" s="21"/>
      <c r="D182" s="22"/>
      <c r="E182" s="26"/>
      <c r="F182" s="23"/>
      <c r="G182" s="23"/>
      <c r="H182" s="23"/>
      <c r="I182" s="24"/>
      <c r="J182" s="24"/>
      <c r="K182" s="24"/>
      <c r="L182" s="24"/>
      <c r="M182" s="24"/>
      <c r="N182" s="23"/>
      <c r="O182" s="23"/>
      <c r="P182" s="23"/>
      <c r="Q182" s="24"/>
      <c r="R182" s="24"/>
      <c r="S182" s="24"/>
      <c r="T182" s="24"/>
    </row>
    <row r="183" spans="1:20" s="4" customFormat="1" ht="15" customHeight="1">
      <c r="A183" s="21"/>
      <c r="D183" s="22"/>
      <c r="E183" s="26"/>
      <c r="F183" s="23"/>
      <c r="G183" s="23"/>
      <c r="H183" s="23"/>
      <c r="I183" s="24"/>
      <c r="J183" s="24"/>
      <c r="K183" s="24"/>
      <c r="L183" s="24"/>
      <c r="M183" s="24"/>
      <c r="N183" s="23"/>
      <c r="O183" s="23"/>
      <c r="P183" s="23"/>
      <c r="Q183" s="24"/>
      <c r="R183" s="24"/>
      <c r="S183" s="24"/>
      <c r="T183" s="24"/>
    </row>
    <row r="184" spans="1:20" s="4" customFormat="1" ht="15" customHeight="1">
      <c r="A184" s="21"/>
      <c r="D184" s="22"/>
      <c r="E184" s="26"/>
      <c r="F184" s="23"/>
      <c r="G184" s="23"/>
      <c r="H184" s="23"/>
      <c r="I184" s="24"/>
      <c r="J184" s="24"/>
      <c r="K184" s="24"/>
      <c r="L184" s="24"/>
      <c r="M184" s="24"/>
      <c r="N184" s="23"/>
      <c r="O184" s="23"/>
      <c r="P184" s="23"/>
      <c r="Q184" s="24"/>
      <c r="R184" s="24"/>
      <c r="S184" s="24"/>
      <c r="T184" s="24"/>
    </row>
    <row r="185" spans="1:20" s="4" customFormat="1" ht="15" customHeight="1">
      <c r="A185" s="21"/>
      <c r="D185" s="22"/>
      <c r="E185" s="26"/>
      <c r="F185" s="23"/>
      <c r="G185" s="23"/>
      <c r="H185" s="23"/>
      <c r="I185" s="24"/>
      <c r="J185" s="24"/>
      <c r="K185" s="24"/>
      <c r="L185" s="24"/>
      <c r="M185" s="24"/>
      <c r="N185" s="23"/>
      <c r="O185" s="23"/>
      <c r="P185" s="23"/>
      <c r="Q185" s="24"/>
      <c r="R185" s="24"/>
      <c r="S185" s="24"/>
      <c r="T185" s="24"/>
    </row>
    <row r="186" spans="1:20" s="4" customFormat="1" ht="15" customHeight="1">
      <c r="A186" s="21"/>
      <c r="D186" s="22"/>
      <c r="E186" s="26"/>
      <c r="F186" s="23"/>
      <c r="G186" s="23"/>
      <c r="H186" s="23"/>
      <c r="I186" s="24"/>
      <c r="J186" s="24"/>
      <c r="K186" s="24"/>
      <c r="L186" s="24"/>
      <c r="M186" s="24"/>
      <c r="N186" s="23"/>
      <c r="O186" s="23"/>
      <c r="P186" s="23"/>
      <c r="Q186" s="24"/>
      <c r="R186" s="24"/>
      <c r="S186" s="24"/>
      <c r="T186" s="24"/>
    </row>
    <row r="187" spans="1:20" s="4" customFormat="1" ht="15" customHeight="1">
      <c r="A187" s="21"/>
      <c r="D187" s="22"/>
      <c r="E187" s="26"/>
      <c r="F187" s="23"/>
      <c r="G187" s="23"/>
      <c r="H187" s="23"/>
      <c r="I187" s="24"/>
      <c r="J187" s="24"/>
      <c r="K187" s="24"/>
      <c r="L187" s="24"/>
      <c r="M187" s="24"/>
      <c r="N187" s="23"/>
      <c r="O187" s="23"/>
      <c r="P187" s="23"/>
      <c r="Q187" s="24"/>
      <c r="R187" s="24"/>
      <c r="S187" s="24"/>
      <c r="T187" s="24"/>
    </row>
    <row r="188" spans="1:20" s="4" customFormat="1" ht="15" customHeight="1">
      <c r="A188" s="21"/>
      <c r="D188" s="22"/>
      <c r="E188" s="26"/>
      <c r="F188" s="23"/>
      <c r="G188" s="23"/>
      <c r="H188" s="23"/>
      <c r="I188" s="24"/>
      <c r="J188" s="24"/>
      <c r="K188" s="24"/>
      <c r="L188" s="24"/>
      <c r="M188" s="24"/>
      <c r="N188" s="23"/>
      <c r="O188" s="23"/>
      <c r="P188" s="23"/>
      <c r="Q188" s="24"/>
      <c r="R188" s="24"/>
      <c r="S188" s="24"/>
      <c r="T188" s="24"/>
    </row>
    <row r="189" spans="1:20" s="4" customFormat="1" ht="15" customHeight="1">
      <c r="A189" s="21"/>
      <c r="D189" s="22"/>
      <c r="E189" s="26"/>
      <c r="F189" s="23"/>
      <c r="G189" s="23"/>
      <c r="H189" s="23"/>
      <c r="I189" s="24"/>
      <c r="J189" s="24"/>
      <c r="K189" s="24"/>
      <c r="L189" s="24"/>
      <c r="M189" s="24"/>
      <c r="N189" s="23"/>
      <c r="O189" s="23"/>
      <c r="P189" s="23"/>
      <c r="Q189" s="24"/>
      <c r="R189" s="24"/>
      <c r="S189" s="24"/>
      <c r="T189" s="24"/>
    </row>
    <row r="190" spans="1:20" s="4" customFormat="1" ht="15" customHeight="1">
      <c r="A190" s="21"/>
      <c r="D190" s="22"/>
      <c r="E190" s="26"/>
      <c r="F190" s="23"/>
      <c r="G190" s="23"/>
      <c r="H190" s="23"/>
      <c r="I190" s="24"/>
      <c r="J190" s="24"/>
      <c r="K190" s="24"/>
      <c r="L190" s="24"/>
      <c r="M190" s="24"/>
      <c r="N190" s="23"/>
      <c r="O190" s="23"/>
      <c r="P190" s="23"/>
      <c r="Q190" s="24"/>
      <c r="R190" s="24"/>
      <c r="S190" s="24"/>
      <c r="T190" s="24"/>
    </row>
    <row r="191" spans="1:20" s="4" customFormat="1" ht="15" customHeight="1">
      <c r="A191" s="21"/>
      <c r="D191" s="22"/>
      <c r="E191" s="26"/>
      <c r="F191" s="23"/>
      <c r="G191" s="23"/>
      <c r="H191" s="23"/>
      <c r="I191" s="24"/>
      <c r="J191" s="24"/>
      <c r="K191" s="24"/>
      <c r="L191" s="24"/>
      <c r="M191" s="24"/>
      <c r="N191" s="23"/>
      <c r="O191" s="23"/>
      <c r="P191" s="23"/>
      <c r="Q191" s="24"/>
      <c r="R191" s="24"/>
      <c r="S191" s="24"/>
      <c r="T191" s="24"/>
    </row>
    <row r="192" spans="1:20" s="4" customFormat="1" ht="15" customHeight="1">
      <c r="A192" s="21"/>
      <c r="D192" s="22"/>
      <c r="E192" s="26"/>
      <c r="F192" s="23"/>
      <c r="G192" s="23"/>
      <c r="H192" s="23"/>
      <c r="I192" s="24"/>
      <c r="J192" s="24"/>
      <c r="K192" s="24"/>
      <c r="L192" s="24"/>
      <c r="M192" s="24"/>
      <c r="N192" s="23"/>
      <c r="O192" s="23"/>
      <c r="P192" s="23"/>
      <c r="Q192" s="24"/>
      <c r="R192" s="24"/>
      <c r="S192" s="24"/>
      <c r="T192" s="24"/>
    </row>
    <row r="193" spans="1:20" s="4" customFormat="1" ht="15" customHeight="1">
      <c r="A193" s="21"/>
      <c r="D193" s="22"/>
      <c r="E193" s="26"/>
      <c r="F193" s="23"/>
      <c r="G193" s="23"/>
      <c r="H193" s="23"/>
      <c r="I193" s="24"/>
      <c r="J193" s="24"/>
      <c r="K193" s="24"/>
      <c r="L193" s="24"/>
      <c r="M193" s="24"/>
      <c r="N193" s="23"/>
      <c r="O193" s="23"/>
      <c r="P193" s="23"/>
      <c r="Q193" s="24"/>
      <c r="R193" s="24"/>
      <c r="S193" s="24"/>
      <c r="T193" s="24"/>
    </row>
    <row r="194" spans="1:20" s="4" customFormat="1" ht="15" customHeight="1">
      <c r="A194" s="21"/>
      <c r="D194" s="22"/>
      <c r="E194" s="26"/>
      <c r="F194" s="23"/>
      <c r="G194" s="23"/>
      <c r="H194" s="23"/>
      <c r="I194" s="24"/>
      <c r="J194" s="24"/>
      <c r="K194" s="24"/>
      <c r="L194" s="24"/>
      <c r="M194" s="24"/>
      <c r="N194" s="23"/>
      <c r="O194" s="23"/>
      <c r="P194" s="23"/>
      <c r="Q194" s="24"/>
      <c r="R194" s="24"/>
      <c r="S194" s="24"/>
      <c r="T194" s="24"/>
    </row>
    <row r="195" spans="1:20" s="4" customFormat="1" ht="15" customHeight="1">
      <c r="A195" s="21"/>
      <c r="D195" s="22"/>
      <c r="E195" s="26"/>
      <c r="F195" s="23"/>
      <c r="G195" s="23"/>
      <c r="H195" s="23"/>
      <c r="I195" s="24"/>
      <c r="J195" s="24"/>
      <c r="K195" s="24"/>
      <c r="L195" s="24"/>
      <c r="M195" s="24"/>
      <c r="N195" s="23"/>
      <c r="O195" s="23"/>
      <c r="P195" s="23"/>
      <c r="Q195" s="24"/>
      <c r="R195" s="24"/>
      <c r="S195" s="24"/>
      <c r="T195" s="24"/>
    </row>
    <row r="196" spans="1:20" s="4" customFormat="1" ht="15" customHeight="1">
      <c r="A196" s="21"/>
      <c r="D196" s="22"/>
      <c r="E196" s="26"/>
      <c r="F196" s="23"/>
      <c r="G196" s="23"/>
      <c r="H196" s="23"/>
      <c r="I196" s="24"/>
      <c r="J196" s="24"/>
      <c r="K196" s="24"/>
      <c r="L196" s="24"/>
      <c r="M196" s="24"/>
      <c r="N196" s="23"/>
      <c r="O196" s="23"/>
      <c r="P196" s="23"/>
      <c r="Q196" s="24"/>
      <c r="R196" s="24"/>
      <c r="S196" s="24"/>
      <c r="T196" s="24"/>
    </row>
    <row r="197" spans="1:20" s="4" customFormat="1" ht="15" customHeight="1">
      <c r="A197" s="21"/>
      <c r="D197" s="22"/>
      <c r="E197" s="26"/>
      <c r="F197" s="23"/>
      <c r="G197" s="23"/>
      <c r="H197" s="23"/>
      <c r="I197" s="24"/>
      <c r="J197" s="24"/>
      <c r="K197" s="24"/>
      <c r="L197" s="24"/>
      <c r="M197" s="24"/>
      <c r="N197" s="23"/>
      <c r="O197" s="23"/>
      <c r="P197" s="23"/>
      <c r="Q197" s="24"/>
      <c r="R197" s="24"/>
      <c r="S197" s="24"/>
      <c r="T197" s="24"/>
    </row>
    <row r="198" spans="1:20" s="4" customFormat="1" ht="15" customHeight="1">
      <c r="A198" s="21"/>
      <c r="D198" s="22"/>
      <c r="E198" s="26"/>
      <c r="F198" s="23"/>
      <c r="G198" s="23"/>
      <c r="H198" s="23"/>
      <c r="I198" s="24"/>
      <c r="J198" s="24"/>
      <c r="K198" s="24"/>
      <c r="L198" s="24"/>
      <c r="M198" s="24"/>
      <c r="N198" s="23"/>
      <c r="O198" s="23"/>
      <c r="P198" s="23"/>
      <c r="Q198" s="24"/>
      <c r="R198" s="24"/>
      <c r="S198" s="24"/>
      <c r="T198" s="24"/>
    </row>
    <row r="199" spans="1:20" s="4" customFormat="1" ht="15" customHeight="1">
      <c r="A199" s="21"/>
      <c r="D199" s="22"/>
      <c r="E199" s="26"/>
      <c r="F199" s="23"/>
      <c r="G199" s="23"/>
      <c r="H199" s="23"/>
      <c r="I199" s="24"/>
      <c r="J199" s="24"/>
      <c r="K199" s="24"/>
      <c r="L199" s="24"/>
      <c r="M199" s="24"/>
      <c r="N199" s="23"/>
      <c r="O199" s="23"/>
      <c r="P199" s="23"/>
      <c r="Q199" s="24"/>
      <c r="R199" s="24"/>
      <c r="S199" s="24"/>
      <c r="T199" s="24"/>
    </row>
    <row r="200" spans="1:20" s="4" customFormat="1" ht="15" customHeight="1">
      <c r="A200" s="21"/>
      <c r="D200" s="22"/>
      <c r="E200" s="26"/>
      <c r="F200" s="23"/>
      <c r="G200" s="23"/>
      <c r="H200" s="23"/>
      <c r="I200" s="24"/>
      <c r="J200" s="24"/>
      <c r="K200" s="24"/>
      <c r="L200" s="24"/>
      <c r="M200" s="24"/>
      <c r="N200" s="23"/>
      <c r="O200" s="23"/>
      <c r="P200" s="23"/>
      <c r="Q200" s="24"/>
      <c r="R200" s="24"/>
      <c r="S200" s="24"/>
      <c r="T200" s="24"/>
    </row>
    <row r="201" spans="1:20" s="4" customFormat="1" ht="15" customHeight="1">
      <c r="A201" s="21"/>
      <c r="D201" s="22"/>
      <c r="E201" s="26"/>
      <c r="F201" s="23"/>
      <c r="G201" s="23"/>
      <c r="H201" s="23"/>
      <c r="I201" s="24"/>
      <c r="J201" s="24"/>
      <c r="K201" s="24"/>
      <c r="L201" s="24"/>
      <c r="M201" s="24"/>
      <c r="N201" s="23"/>
      <c r="O201" s="23"/>
      <c r="P201" s="23"/>
      <c r="Q201" s="24"/>
      <c r="R201" s="24"/>
      <c r="S201" s="24"/>
      <c r="T201" s="24"/>
    </row>
    <row r="202" spans="1:20" s="4" customFormat="1" ht="15" customHeight="1">
      <c r="A202" s="21"/>
      <c r="D202" s="22"/>
      <c r="E202" s="26"/>
      <c r="F202" s="23"/>
      <c r="G202" s="23"/>
      <c r="H202" s="23"/>
      <c r="I202" s="24"/>
      <c r="J202" s="24"/>
      <c r="K202" s="24"/>
      <c r="L202" s="24"/>
      <c r="M202" s="24"/>
      <c r="N202" s="23"/>
      <c r="O202" s="23"/>
      <c r="P202" s="23"/>
      <c r="Q202" s="24"/>
      <c r="R202" s="24"/>
      <c r="S202" s="24"/>
      <c r="T202" s="24"/>
    </row>
    <row r="203" spans="1:20" s="4" customFormat="1" ht="15" customHeight="1">
      <c r="A203" s="21"/>
      <c r="D203" s="22"/>
      <c r="E203" s="26"/>
      <c r="F203" s="23"/>
      <c r="G203" s="23"/>
      <c r="H203" s="23"/>
      <c r="I203" s="24"/>
      <c r="J203" s="24"/>
      <c r="K203" s="24"/>
      <c r="L203" s="24"/>
      <c r="M203" s="24"/>
      <c r="N203" s="23"/>
      <c r="O203" s="23"/>
      <c r="P203" s="23"/>
      <c r="Q203" s="24"/>
      <c r="R203" s="24"/>
      <c r="S203" s="24"/>
      <c r="T203" s="24"/>
    </row>
    <row r="204" spans="1:20" s="4" customFormat="1" ht="15" customHeight="1">
      <c r="A204" s="21"/>
      <c r="D204" s="22"/>
      <c r="E204" s="26"/>
      <c r="F204" s="23"/>
      <c r="G204" s="23"/>
      <c r="H204" s="23"/>
      <c r="I204" s="24"/>
      <c r="J204" s="24"/>
      <c r="K204" s="24"/>
      <c r="L204" s="24"/>
      <c r="M204" s="24"/>
      <c r="N204" s="23"/>
      <c r="O204" s="23"/>
      <c r="P204" s="23"/>
      <c r="Q204" s="24"/>
      <c r="R204" s="24"/>
      <c r="S204" s="24"/>
      <c r="T204" s="24"/>
    </row>
    <row r="205" spans="1:20" s="4" customFormat="1" ht="15" customHeight="1">
      <c r="A205" s="21"/>
      <c r="D205" s="22"/>
      <c r="E205" s="26"/>
      <c r="F205" s="23"/>
      <c r="G205" s="23"/>
      <c r="H205" s="23"/>
      <c r="I205" s="24"/>
      <c r="J205" s="24"/>
      <c r="K205" s="24"/>
      <c r="L205" s="24"/>
      <c r="M205" s="24"/>
      <c r="N205" s="23"/>
      <c r="O205" s="23"/>
      <c r="P205" s="23"/>
      <c r="Q205" s="24"/>
      <c r="R205" s="24"/>
      <c r="S205" s="24"/>
      <c r="T205" s="24"/>
    </row>
    <row r="206" spans="1:20" s="4" customFormat="1" ht="15" customHeight="1">
      <c r="A206" s="21"/>
      <c r="D206" s="22"/>
      <c r="E206" s="26"/>
      <c r="F206" s="23"/>
      <c r="G206" s="23"/>
      <c r="H206" s="23"/>
      <c r="I206" s="24"/>
      <c r="J206" s="24"/>
      <c r="K206" s="24"/>
      <c r="L206" s="24"/>
      <c r="M206" s="24"/>
      <c r="N206" s="23"/>
      <c r="O206" s="23"/>
      <c r="P206" s="23"/>
      <c r="Q206" s="24"/>
      <c r="R206" s="24"/>
      <c r="S206" s="24"/>
      <c r="T206" s="24"/>
    </row>
    <row r="207" spans="1:20" s="4" customFormat="1" ht="15" customHeight="1">
      <c r="A207" s="21"/>
      <c r="D207" s="22"/>
      <c r="E207" s="26"/>
      <c r="F207" s="23"/>
      <c r="G207" s="23"/>
      <c r="H207" s="23"/>
      <c r="I207" s="24"/>
      <c r="J207" s="24"/>
      <c r="K207" s="24"/>
      <c r="L207" s="24"/>
      <c r="M207" s="24"/>
      <c r="N207" s="23"/>
      <c r="O207" s="23"/>
      <c r="P207" s="23"/>
      <c r="Q207" s="24"/>
      <c r="R207" s="24"/>
      <c r="S207" s="24"/>
      <c r="T207" s="24"/>
    </row>
    <row r="208" spans="1:20" s="4" customFormat="1" ht="15" customHeight="1">
      <c r="A208" s="21"/>
      <c r="D208" s="22"/>
      <c r="E208" s="26"/>
      <c r="F208" s="23"/>
      <c r="G208" s="23"/>
      <c r="H208" s="23"/>
      <c r="I208" s="24"/>
      <c r="J208" s="24"/>
      <c r="K208" s="24"/>
      <c r="L208" s="24"/>
      <c r="M208" s="24"/>
      <c r="N208" s="23"/>
      <c r="O208" s="23"/>
      <c r="P208" s="23"/>
      <c r="Q208" s="24"/>
      <c r="R208" s="24"/>
      <c r="S208" s="24"/>
      <c r="T208" s="24"/>
    </row>
    <row r="209" spans="1:20" s="4" customFormat="1" ht="15" customHeight="1">
      <c r="A209" s="21"/>
      <c r="D209" s="22"/>
      <c r="E209" s="26"/>
      <c r="F209" s="23"/>
      <c r="G209" s="23"/>
      <c r="H209" s="23"/>
      <c r="I209" s="24"/>
      <c r="J209" s="24"/>
      <c r="K209" s="24"/>
      <c r="L209" s="24"/>
      <c r="M209" s="24"/>
      <c r="N209" s="23"/>
      <c r="O209" s="23"/>
      <c r="P209" s="23"/>
      <c r="Q209" s="24"/>
      <c r="R209" s="24"/>
      <c r="S209" s="24"/>
      <c r="T209" s="24"/>
    </row>
    <row r="210" spans="1:20" s="4" customFormat="1" ht="15" customHeight="1">
      <c r="A210" s="21"/>
      <c r="D210" s="22"/>
      <c r="E210" s="26"/>
      <c r="F210" s="23"/>
      <c r="G210" s="23"/>
      <c r="H210" s="23"/>
      <c r="I210" s="24"/>
      <c r="J210" s="24"/>
      <c r="K210" s="24"/>
      <c r="L210" s="24"/>
      <c r="M210" s="24"/>
      <c r="N210" s="23"/>
      <c r="O210" s="23"/>
      <c r="P210" s="23"/>
      <c r="Q210" s="24"/>
      <c r="R210" s="24"/>
      <c r="S210" s="24"/>
      <c r="T210" s="24"/>
    </row>
    <row r="211" spans="1:20" s="4" customFormat="1" ht="15" customHeight="1">
      <c r="A211" s="21"/>
      <c r="D211" s="22"/>
      <c r="E211" s="26"/>
      <c r="F211" s="23"/>
      <c r="G211" s="23"/>
      <c r="H211" s="23"/>
      <c r="I211" s="24"/>
      <c r="J211" s="24"/>
      <c r="K211" s="24"/>
      <c r="L211" s="24"/>
      <c r="M211" s="24"/>
      <c r="N211" s="23"/>
      <c r="O211" s="23"/>
      <c r="P211" s="23"/>
      <c r="Q211" s="24"/>
      <c r="R211" s="24"/>
      <c r="S211" s="24"/>
      <c r="T211" s="24"/>
    </row>
    <row r="212" spans="1:20" s="4" customFormat="1" ht="15" customHeight="1">
      <c r="A212" s="21"/>
      <c r="D212" s="22"/>
      <c r="E212" s="26"/>
      <c r="F212" s="23"/>
      <c r="G212" s="23"/>
      <c r="H212" s="23"/>
      <c r="I212" s="24"/>
      <c r="J212" s="24"/>
      <c r="K212" s="24"/>
      <c r="L212" s="24"/>
      <c r="M212" s="24"/>
      <c r="N212" s="23"/>
      <c r="O212" s="23"/>
      <c r="P212" s="23"/>
      <c r="Q212" s="24"/>
      <c r="R212" s="24"/>
      <c r="S212" s="24"/>
      <c r="T212" s="24"/>
    </row>
    <row r="213" spans="1:20" s="4" customFormat="1" ht="15" customHeight="1">
      <c r="A213" s="21"/>
      <c r="D213" s="22"/>
      <c r="E213" s="26"/>
      <c r="F213" s="23"/>
      <c r="G213" s="23"/>
      <c r="H213" s="23"/>
      <c r="I213" s="24"/>
      <c r="J213" s="24"/>
      <c r="K213" s="24"/>
      <c r="L213" s="24"/>
      <c r="M213" s="24"/>
      <c r="N213" s="23"/>
      <c r="O213" s="23"/>
      <c r="P213" s="23"/>
      <c r="Q213" s="24"/>
      <c r="R213" s="24"/>
      <c r="S213" s="24"/>
      <c r="T213" s="24"/>
    </row>
    <row r="214" spans="1:20" s="4" customFormat="1" ht="15" customHeight="1">
      <c r="A214" s="21"/>
      <c r="D214" s="22"/>
      <c r="E214" s="26"/>
      <c r="F214" s="23"/>
      <c r="G214" s="23"/>
      <c r="H214" s="23"/>
      <c r="I214" s="24"/>
      <c r="J214" s="24"/>
      <c r="K214" s="24"/>
      <c r="L214" s="24"/>
      <c r="M214" s="24"/>
      <c r="N214" s="23"/>
      <c r="O214" s="23"/>
      <c r="P214" s="23"/>
      <c r="Q214" s="24"/>
      <c r="R214" s="24"/>
      <c r="S214" s="24"/>
      <c r="T214" s="24"/>
    </row>
    <row r="215" spans="1:20" s="4" customFormat="1" ht="15" customHeight="1">
      <c r="A215" s="21"/>
      <c r="D215" s="22"/>
      <c r="E215" s="26"/>
      <c r="F215" s="23"/>
      <c r="G215" s="23"/>
      <c r="H215" s="23"/>
      <c r="I215" s="24"/>
      <c r="J215" s="24"/>
      <c r="K215" s="24"/>
      <c r="L215" s="24"/>
      <c r="M215" s="24"/>
      <c r="N215" s="23"/>
      <c r="O215" s="23"/>
      <c r="P215" s="23"/>
      <c r="Q215" s="24"/>
      <c r="R215" s="24"/>
      <c r="S215" s="24"/>
      <c r="T215" s="24"/>
    </row>
    <row r="216" spans="1:20" s="4" customFormat="1" ht="15" customHeight="1">
      <c r="A216" s="21"/>
      <c r="D216" s="22"/>
      <c r="E216" s="26"/>
      <c r="F216" s="23"/>
      <c r="G216" s="23"/>
      <c r="H216" s="23"/>
      <c r="I216" s="24"/>
      <c r="J216" s="24"/>
      <c r="K216" s="24"/>
      <c r="L216" s="24"/>
      <c r="M216" s="24"/>
      <c r="N216" s="23"/>
      <c r="O216" s="23"/>
      <c r="P216" s="23"/>
      <c r="Q216" s="24"/>
      <c r="R216" s="24"/>
      <c r="S216" s="24"/>
      <c r="T216" s="24"/>
    </row>
    <row r="217" spans="1:20" s="4" customFormat="1" ht="15" customHeight="1">
      <c r="A217" s="21"/>
      <c r="D217" s="22"/>
      <c r="E217" s="26"/>
      <c r="F217" s="23"/>
      <c r="G217" s="23"/>
      <c r="H217" s="23"/>
      <c r="I217" s="24"/>
      <c r="J217" s="24"/>
      <c r="K217" s="24"/>
      <c r="L217" s="24"/>
      <c r="M217" s="24"/>
      <c r="N217" s="23"/>
      <c r="O217" s="23"/>
      <c r="P217" s="23"/>
      <c r="Q217" s="24"/>
      <c r="R217" s="24"/>
      <c r="S217" s="24"/>
      <c r="T217" s="24"/>
    </row>
    <row r="218" spans="1:20" s="4" customFormat="1" ht="15" customHeight="1">
      <c r="A218" s="21"/>
      <c r="D218" s="22"/>
      <c r="E218" s="26"/>
      <c r="F218" s="23"/>
      <c r="G218" s="23"/>
      <c r="H218" s="23"/>
      <c r="I218" s="24"/>
      <c r="J218" s="24"/>
      <c r="K218" s="24"/>
      <c r="L218" s="24"/>
      <c r="M218" s="24"/>
      <c r="N218" s="23"/>
      <c r="O218" s="23"/>
      <c r="P218" s="23"/>
      <c r="Q218" s="24"/>
      <c r="R218" s="24"/>
      <c r="S218" s="24"/>
      <c r="T218" s="24"/>
    </row>
    <row r="219" spans="1:20" s="4" customFormat="1" ht="15" customHeight="1">
      <c r="A219" s="21"/>
      <c r="D219" s="22"/>
      <c r="E219" s="26"/>
      <c r="F219" s="23"/>
      <c r="G219" s="23"/>
      <c r="H219" s="23"/>
      <c r="I219" s="24"/>
      <c r="J219" s="24"/>
      <c r="K219" s="24"/>
      <c r="L219" s="24"/>
      <c r="M219" s="24"/>
      <c r="N219" s="23"/>
      <c r="O219" s="23"/>
      <c r="P219" s="23"/>
      <c r="Q219" s="24"/>
      <c r="R219" s="24"/>
      <c r="S219" s="24"/>
      <c r="T219" s="24"/>
    </row>
    <row r="220" spans="1:20" s="4" customFormat="1" ht="15" customHeight="1">
      <c r="A220" s="21"/>
      <c r="D220" s="22"/>
      <c r="E220" s="26"/>
      <c r="F220" s="23"/>
      <c r="G220" s="23"/>
      <c r="H220" s="23"/>
      <c r="I220" s="24"/>
      <c r="J220" s="24"/>
      <c r="K220" s="24"/>
      <c r="L220" s="24"/>
      <c r="M220" s="24"/>
      <c r="N220" s="23"/>
      <c r="O220" s="23"/>
      <c r="P220" s="23"/>
      <c r="Q220" s="24"/>
      <c r="R220" s="24"/>
      <c r="S220" s="24"/>
      <c r="T220" s="24"/>
    </row>
    <row r="221" spans="1:20" s="4" customFormat="1" ht="15" customHeight="1">
      <c r="A221" s="21"/>
      <c r="D221" s="22"/>
      <c r="E221" s="26"/>
      <c r="F221" s="23"/>
      <c r="G221" s="23"/>
      <c r="H221" s="23"/>
      <c r="I221" s="24"/>
      <c r="J221" s="24"/>
      <c r="K221" s="24"/>
      <c r="L221" s="24"/>
      <c r="M221" s="24"/>
      <c r="N221" s="23"/>
      <c r="O221" s="23"/>
      <c r="P221" s="23"/>
      <c r="Q221" s="24"/>
      <c r="R221" s="24"/>
      <c r="S221" s="24"/>
      <c r="T221" s="24"/>
    </row>
    <row r="222" spans="1:20" s="4" customFormat="1" ht="15" customHeight="1">
      <c r="A222" s="21"/>
      <c r="D222" s="22"/>
      <c r="E222" s="26"/>
      <c r="F222" s="23"/>
      <c r="G222" s="23"/>
      <c r="H222" s="23"/>
      <c r="I222" s="24"/>
      <c r="J222" s="24"/>
      <c r="K222" s="24"/>
      <c r="L222" s="24"/>
      <c r="M222" s="24"/>
      <c r="N222" s="23"/>
      <c r="O222" s="23"/>
      <c r="P222" s="23"/>
      <c r="Q222" s="24"/>
      <c r="R222" s="24"/>
      <c r="S222" s="24"/>
      <c r="T222" s="24"/>
    </row>
    <row r="223" spans="1:20" s="4" customFormat="1" ht="15" customHeight="1">
      <c r="A223" s="21"/>
      <c r="D223" s="22"/>
      <c r="E223" s="26"/>
      <c r="F223" s="23"/>
      <c r="G223" s="23"/>
      <c r="H223" s="23"/>
      <c r="I223" s="24"/>
      <c r="J223" s="24"/>
      <c r="K223" s="24"/>
      <c r="L223" s="24"/>
      <c r="M223" s="24"/>
      <c r="N223" s="23"/>
      <c r="O223" s="23"/>
      <c r="P223" s="23"/>
      <c r="Q223" s="24"/>
      <c r="R223" s="24"/>
      <c r="S223" s="24"/>
      <c r="T223" s="24"/>
    </row>
    <row r="224" spans="1:20" s="4" customFormat="1" ht="15" customHeight="1">
      <c r="A224" s="21"/>
      <c r="D224" s="22"/>
      <c r="E224" s="26"/>
      <c r="F224" s="23"/>
      <c r="G224" s="23"/>
      <c r="H224" s="23"/>
      <c r="I224" s="24"/>
      <c r="J224" s="24"/>
      <c r="K224" s="24"/>
      <c r="L224" s="24"/>
      <c r="M224" s="24"/>
      <c r="N224" s="23"/>
      <c r="O224" s="23"/>
      <c r="P224" s="23"/>
      <c r="Q224" s="24"/>
      <c r="R224" s="24"/>
      <c r="S224" s="24"/>
      <c r="T224" s="24"/>
    </row>
    <row r="225" spans="1:20" s="4" customFormat="1" ht="15" customHeight="1">
      <c r="A225" s="21"/>
      <c r="D225" s="22"/>
      <c r="E225" s="26"/>
      <c r="F225" s="23"/>
      <c r="G225" s="23"/>
      <c r="H225" s="23"/>
      <c r="I225" s="24"/>
      <c r="J225" s="24"/>
      <c r="K225" s="24"/>
      <c r="L225" s="24"/>
      <c r="M225" s="24"/>
      <c r="N225" s="23"/>
      <c r="O225" s="23"/>
      <c r="P225" s="23"/>
      <c r="Q225" s="24"/>
      <c r="R225" s="24"/>
      <c r="S225" s="24"/>
      <c r="T225" s="24"/>
    </row>
    <row r="226" spans="1:20" s="4" customFormat="1" ht="15" customHeight="1">
      <c r="A226" s="21"/>
      <c r="D226" s="22"/>
      <c r="E226" s="26"/>
      <c r="F226" s="23"/>
      <c r="G226" s="23"/>
      <c r="H226" s="23"/>
      <c r="I226" s="24"/>
      <c r="J226" s="24"/>
      <c r="K226" s="24"/>
      <c r="L226" s="24"/>
      <c r="M226" s="24"/>
      <c r="N226" s="23"/>
      <c r="O226" s="23"/>
      <c r="P226" s="23"/>
      <c r="Q226" s="24"/>
      <c r="R226" s="24"/>
      <c r="S226" s="24"/>
      <c r="T226" s="24"/>
    </row>
    <row r="227" spans="1:20" s="4" customFormat="1" ht="15" customHeight="1">
      <c r="A227" s="21"/>
      <c r="D227" s="22"/>
      <c r="E227" s="26"/>
      <c r="F227" s="23"/>
      <c r="G227" s="23"/>
      <c r="H227" s="23"/>
      <c r="I227" s="24"/>
      <c r="J227" s="24"/>
      <c r="K227" s="24"/>
      <c r="L227" s="24"/>
      <c r="M227" s="24"/>
      <c r="N227" s="23"/>
      <c r="O227" s="23"/>
      <c r="P227" s="23"/>
      <c r="Q227" s="24"/>
      <c r="R227" s="24"/>
      <c r="S227" s="24"/>
      <c r="T227" s="24"/>
    </row>
    <row r="228" spans="1:20" s="4" customFormat="1" ht="15" customHeight="1">
      <c r="A228" s="21"/>
      <c r="D228" s="22"/>
      <c r="E228" s="26"/>
      <c r="F228" s="23"/>
      <c r="G228" s="23"/>
      <c r="H228" s="23"/>
      <c r="I228" s="24"/>
      <c r="J228" s="24"/>
      <c r="K228" s="24"/>
      <c r="L228" s="24"/>
      <c r="M228" s="24"/>
      <c r="N228" s="23"/>
      <c r="O228" s="23"/>
      <c r="P228" s="23"/>
      <c r="Q228" s="24"/>
      <c r="R228" s="24"/>
      <c r="S228" s="24"/>
      <c r="T228" s="24"/>
    </row>
    <row r="229" spans="1:20" s="4" customFormat="1" ht="15" customHeight="1">
      <c r="A229" s="21"/>
      <c r="D229" s="22"/>
      <c r="E229" s="26"/>
      <c r="F229" s="23"/>
      <c r="G229" s="23"/>
      <c r="H229" s="23"/>
      <c r="I229" s="24"/>
      <c r="J229" s="24"/>
      <c r="K229" s="24"/>
      <c r="L229" s="24"/>
      <c r="M229" s="24"/>
      <c r="N229" s="23"/>
      <c r="O229" s="23"/>
      <c r="P229" s="23"/>
      <c r="Q229" s="24"/>
      <c r="R229" s="24"/>
      <c r="S229" s="24"/>
      <c r="T229" s="24"/>
    </row>
    <row r="230" spans="1:20" s="4" customFormat="1" ht="15" customHeight="1">
      <c r="A230" s="21"/>
      <c r="D230" s="22"/>
      <c r="E230" s="26"/>
      <c r="F230" s="23"/>
      <c r="G230" s="23"/>
      <c r="H230" s="23"/>
      <c r="I230" s="24"/>
      <c r="J230" s="24"/>
      <c r="K230" s="24"/>
      <c r="L230" s="24"/>
      <c r="M230" s="24"/>
      <c r="N230" s="23"/>
      <c r="O230" s="23"/>
      <c r="P230" s="23"/>
      <c r="Q230" s="24"/>
      <c r="R230" s="24"/>
      <c r="S230" s="24"/>
      <c r="T230" s="24"/>
    </row>
    <row r="231" spans="1:20" s="4" customFormat="1" ht="15" customHeight="1">
      <c r="A231" s="21"/>
      <c r="D231" s="22"/>
      <c r="E231" s="26"/>
      <c r="F231" s="23"/>
      <c r="G231" s="23"/>
      <c r="H231" s="23"/>
      <c r="I231" s="24"/>
      <c r="J231" s="24"/>
      <c r="K231" s="24"/>
      <c r="L231" s="24"/>
      <c r="M231" s="24"/>
      <c r="N231" s="23"/>
      <c r="O231" s="23"/>
      <c r="P231" s="23"/>
      <c r="Q231" s="24"/>
      <c r="R231" s="24"/>
      <c r="S231" s="24"/>
      <c r="T231" s="24"/>
    </row>
    <row r="232" spans="1:20" s="4" customFormat="1" ht="15" customHeight="1">
      <c r="A232" s="21"/>
      <c r="D232" s="22"/>
      <c r="E232" s="26"/>
      <c r="F232" s="23"/>
      <c r="G232" s="23"/>
      <c r="H232" s="23"/>
      <c r="I232" s="24"/>
      <c r="J232" s="24"/>
      <c r="K232" s="24"/>
      <c r="L232" s="24"/>
      <c r="M232" s="24"/>
      <c r="N232" s="23"/>
      <c r="O232" s="23"/>
      <c r="P232" s="23"/>
      <c r="Q232" s="24"/>
      <c r="R232" s="24"/>
      <c r="S232" s="24"/>
      <c r="T232" s="24"/>
    </row>
    <row r="233" spans="1:20" s="4" customFormat="1" ht="15" customHeight="1">
      <c r="A233" s="21"/>
      <c r="D233" s="22"/>
      <c r="E233" s="26"/>
      <c r="F233" s="23"/>
      <c r="G233" s="23"/>
      <c r="H233" s="23"/>
      <c r="I233" s="24"/>
      <c r="J233" s="24"/>
      <c r="K233" s="24"/>
      <c r="L233" s="24"/>
      <c r="M233" s="24"/>
      <c r="N233" s="23"/>
      <c r="O233" s="23"/>
      <c r="P233" s="23"/>
      <c r="Q233" s="24"/>
      <c r="R233" s="24"/>
      <c r="S233" s="24"/>
      <c r="T233" s="24"/>
    </row>
    <row r="234" spans="1:20" s="4" customFormat="1" ht="15" customHeight="1">
      <c r="A234" s="21"/>
      <c r="D234" s="22"/>
      <c r="E234" s="26"/>
      <c r="F234" s="23"/>
      <c r="G234" s="23"/>
      <c r="H234" s="23"/>
      <c r="I234" s="24"/>
      <c r="J234" s="24"/>
      <c r="K234" s="24"/>
      <c r="L234" s="24"/>
      <c r="M234" s="24"/>
      <c r="N234" s="23"/>
      <c r="O234" s="23"/>
      <c r="P234" s="23"/>
      <c r="Q234" s="24"/>
      <c r="R234" s="24"/>
      <c r="S234" s="24"/>
      <c r="T234" s="24"/>
    </row>
    <row r="235" spans="1:20" s="4" customFormat="1" ht="15" customHeight="1">
      <c r="A235" s="21"/>
      <c r="D235" s="22"/>
      <c r="E235" s="26"/>
      <c r="F235" s="23"/>
      <c r="G235" s="23"/>
      <c r="H235" s="23"/>
      <c r="I235" s="24"/>
      <c r="J235" s="24"/>
      <c r="K235" s="24"/>
      <c r="L235" s="24"/>
      <c r="M235" s="24"/>
      <c r="N235" s="23"/>
      <c r="O235" s="23"/>
      <c r="P235" s="23"/>
      <c r="Q235" s="24"/>
      <c r="R235" s="24"/>
      <c r="S235" s="24"/>
      <c r="T235" s="24"/>
    </row>
    <row r="236" spans="1:20" s="4" customFormat="1" ht="15" customHeight="1">
      <c r="A236" s="21"/>
      <c r="D236" s="22"/>
      <c r="E236" s="26"/>
      <c r="F236" s="23"/>
      <c r="G236" s="23"/>
      <c r="H236" s="23"/>
      <c r="I236" s="24"/>
      <c r="J236" s="24"/>
      <c r="K236" s="24"/>
      <c r="L236" s="24"/>
      <c r="M236" s="24"/>
      <c r="N236" s="23"/>
      <c r="O236" s="23"/>
      <c r="P236" s="23"/>
      <c r="Q236" s="24"/>
      <c r="R236" s="24"/>
      <c r="S236" s="24"/>
      <c r="T236" s="24"/>
    </row>
    <row r="237" spans="1:20" s="4" customFormat="1" ht="15" customHeight="1">
      <c r="A237" s="21"/>
      <c r="D237" s="22"/>
      <c r="E237" s="26"/>
      <c r="F237" s="23"/>
      <c r="G237" s="23"/>
      <c r="H237" s="23"/>
      <c r="I237" s="24"/>
      <c r="J237" s="24"/>
      <c r="K237" s="24"/>
      <c r="L237" s="24"/>
      <c r="M237" s="24"/>
      <c r="N237" s="23"/>
      <c r="O237" s="23"/>
      <c r="P237" s="23"/>
      <c r="Q237" s="24"/>
      <c r="R237" s="24"/>
      <c r="S237" s="24"/>
      <c r="T237" s="24"/>
    </row>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sheetData>
  <sheetProtection/>
  <autoFilter ref="A1:L737"/>
  <mergeCells count="16">
    <mergeCell ref="A2:A4"/>
    <mergeCell ref="B2:B4"/>
    <mergeCell ref="C2:D4"/>
    <mergeCell ref="F2:L2"/>
    <mergeCell ref="N2:T2"/>
    <mergeCell ref="U2:U4"/>
    <mergeCell ref="E2:E4"/>
    <mergeCell ref="Y2:Y4"/>
    <mergeCell ref="Z2:Z4"/>
    <mergeCell ref="V2:V4"/>
    <mergeCell ref="W2:W4"/>
    <mergeCell ref="X2:X4"/>
    <mergeCell ref="G3:I3"/>
    <mergeCell ref="J3:L3"/>
    <mergeCell ref="O3:Q3"/>
    <mergeCell ref="R3:T3"/>
  </mergeCells>
  <printOptions horizontalCentered="1"/>
  <pageMargins left="0.1968503937007874" right="0.1968503937007874" top="0.5905511811023623" bottom="0.1968503937007874" header="0.31496062992125984" footer="0.5118110236220472"/>
  <pageSetup horizontalDpi="300" verticalDpi="300" orientation="landscape" paperSize="9" scale="40"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sheetPr>
    <tabColor theme="3" tint="0.7999799847602844"/>
  </sheetPr>
  <dimension ref="A1:Z341"/>
  <sheetViews>
    <sheetView view="pageBreakPreview" zoomScale="75" zoomScaleSheetLayoutView="75" zoomScalePageLayoutView="0" workbookViewId="0" topLeftCell="B1">
      <pane xSplit="3" ySplit="4" topLeftCell="E5" activePane="bottomRight" state="frozen"/>
      <selection pane="topLeft" activeCell="C14" sqref="C14"/>
      <selection pane="topRight" activeCell="C14" sqref="C14"/>
      <selection pane="bottomLeft" activeCell="C14" sqref="C14"/>
      <selection pane="bottomRight" activeCell="AA81" sqref="AA81"/>
    </sheetView>
  </sheetViews>
  <sheetFormatPr defaultColWidth="9.00390625" defaultRowHeight="13.5"/>
  <cols>
    <col min="1" max="1" width="4.625" style="6" hidden="1" customWidth="1"/>
    <col min="2" max="2" width="8.375" style="4" customWidth="1"/>
    <col min="3" max="3" width="4.50390625" style="4" bestFit="1" customWidth="1"/>
    <col min="4" max="4" width="38.625" style="2" customWidth="1"/>
    <col min="5" max="5" width="9.375" style="98" bestFit="1" customWidth="1"/>
    <col min="6" max="6" width="6.75390625" style="18" customWidth="1"/>
    <col min="7" max="8" width="13.375" style="18" customWidth="1"/>
    <col min="9" max="9" width="13.375" style="3" customWidth="1"/>
    <col min="10" max="10" width="13.00390625" style="3" customWidth="1"/>
    <col min="11" max="11" width="12.25390625" style="3" customWidth="1"/>
    <col min="12" max="12" width="13.00390625" style="3" customWidth="1"/>
    <col min="13" max="13" width="3.125" style="3" customWidth="1"/>
    <col min="14" max="14" width="6.75390625" style="18" customWidth="1"/>
    <col min="15" max="16" width="13.375" style="18" customWidth="1"/>
    <col min="17" max="17" width="13.375" style="3" customWidth="1"/>
    <col min="18" max="18" width="13.00390625" style="3" customWidth="1"/>
    <col min="19" max="19" width="12.25390625" style="3" customWidth="1"/>
    <col min="20" max="20" width="13.00390625" style="3" customWidth="1"/>
    <col min="21" max="21" width="7.625" style="1" customWidth="1"/>
    <col min="22" max="22" width="9.00390625" style="1" customWidth="1"/>
    <col min="23" max="23" width="11.625" style="1" customWidth="1"/>
    <col min="24" max="26" width="11.375" style="1" bestFit="1" customWidth="1"/>
    <col min="27" max="16384" width="9.00390625" style="1" customWidth="1"/>
  </cols>
  <sheetData>
    <row r="1" spans="1:20" s="4" customFormat="1" ht="13.5" customHeight="1" thickBot="1">
      <c r="A1" s="21"/>
      <c r="D1" s="22"/>
      <c r="E1" s="95"/>
      <c r="F1" s="23"/>
      <c r="G1" s="23"/>
      <c r="H1" s="23"/>
      <c r="I1" s="24"/>
      <c r="J1" s="24"/>
      <c r="K1" s="24"/>
      <c r="L1" s="24"/>
      <c r="M1" s="24"/>
      <c r="N1" s="23"/>
      <c r="O1" s="23"/>
      <c r="P1" s="23"/>
      <c r="Q1" s="24"/>
      <c r="R1" s="24"/>
      <c r="S1" s="24"/>
      <c r="T1" s="24"/>
    </row>
    <row r="2" spans="1:26" s="4" customFormat="1" ht="16.5" customHeight="1" thickBot="1">
      <c r="A2" s="146"/>
      <c r="B2" s="149" t="s">
        <v>3</v>
      </c>
      <c r="C2" s="149" t="s">
        <v>18</v>
      </c>
      <c r="D2" s="150"/>
      <c r="E2" s="169" t="s">
        <v>178</v>
      </c>
      <c r="F2" s="160" t="s">
        <v>172</v>
      </c>
      <c r="G2" s="161"/>
      <c r="H2" s="161"/>
      <c r="I2" s="161"/>
      <c r="J2" s="161"/>
      <c r="K2" s="161"/>
      <c r="L2" s="161"/>
      <c r="M2" s="20"/>
      <c r="N2" s="160" t="s">
        <v>230</v>
      </c>
      <c r="O2" s="161"/>
      <c r="P2" s="161"/>
      <c r="Q2" s="161"/>
      <c r="R2" s="161"/>
      <c r="S2" s="161"/>
      <c r="T2" s="162"/>
      <c r="U2" s="163" t="s">
        <v>7</v>
      </c>
      <c r="V2" s="163" t="s">
        <v>1</v>
      </c>
      <c r="W2" s="152" t="s">
        <v>19</v>
      </c>
      <c r="X2" s="166" t="s">
        <v>175</v>
      </c>
      <c r="Y2" s="140" t="s">
        <v>176</v>
      </c>
      <c r="Z2" s="143" t="s">
        <v>177</v>
      </c>
    </row>
    <row r="3" spans="1:26" s="4" customFormat="1" ht="16.5" customHeight="1">
      <c r="A3" s="147"/>
      <c r="B3" s="149"/>
      <c r="C3" s="151"/>
      <c r="D3" s="150"/>
      <c r="E3" s="169"/>
      <c r="F3" s="28"/>
      <c r="G3" s="155" t="s">
        <v>17</v>
      </c>
      <c r="H3" s="156"/>
      <c r="I3" s="157"/>
      <c r="J3" s="158" t="s">
        <v>16</v>
      </c>
      <c r="K3" s="158"/>
      <c r="L3" s="158"/>
      <c r="M3" s="30"/>
      <c r="N3" s="28"/>
      <c r="O3" s="155" t="s">
        <v>17</v>
      </c>
      <c r="P3" s="156"/>
      <c r="Q3" s="157"/>
      <c r="R3" s="158" t="s">
        <v>16</v>
      </c>
      <c r="S3" s="158"/>
      <c r="T3" s="159"/>
      <c r="U3" s="164"/>
      <c r="V3" s="153"/>
      <c r="W3" s="153"/>
      <c r="X3" s="167"/>
      <c r="Y3" s="141"/>
      <c r="Z3" s="144"/>
    </row>
    <row r="4" spans="1:26" s="21" customFormat="1" ht="16.5" customHeight="1" thickBot="1">
      <c r="A4" s="148"/>
      <c r="B4" s="149"/>
      <c r="C4" s="150"/>
      <c r="D4" s="150"/>
      <c r="E4" s="169"/>
      <c r="F4" s="59" t="s">
        <v>2</v>
      </c>
      <c r="G4" s="60" t="s">
        <v>0</v>
      </c>
      <c r="H4" s="61" t="s">
        <v>6</v>
      </c>
      <c r="I4" s="62" t="s">
        <v>5</v>
      </c>
      <c r="J4" s="63" t="s">
        <v>0</v>
      </c>
      <c r="K4" s="64" t="s">
        <v>6</v>
      </c>
      <c r="L4" s="85" t="s">
        <v>5</v>
      </c>
      <c r="M4" s="30"/>
      <c r="N4" s="59" t="s">
        <v>2</v>
      </c>
      <c r="O4" s="60" t="s">
        <v>0</v>
      </c>
      <c r="P4" s="61" t="s">
        <v>6</v>
      </c>
      <c r="Q4" s="62" t="s">
        <v>5</v>
      </c>
      <c r="R4" s="63" t="s">
        <v>0</v>
      </c>
      <c r="S4" s="64" t="s">
        <v>6</v>
      </c>
      <c r="T4" s="65" t="s">
        <v>5</v>
      </c>
      <c r="U4" s="165"/>
      <c r="V4" s="154"/>
      <c r="W4" s="154"/>
      <c r="X4" s="168"/>
      <c r="Y4" s="142"/>
      <c r="Z4" s="145"/>
    </row>
    <row r="5" spans="1:26" s="4" customFormat="1" ht="27" customHeight="1" thickTop="1">
      <c r="A5" s="19"/>
      <c r="B5" s="35" t="s">
        <v>21</v>
      </c>
      <c r="C5" s="35">
        <v>1</v>
      </c>
      <c r="D5" s="40" t="s">
        <v>44</v>
      </c>
      <c r="E5" s="96">
        <v>5</v>
      </c>
      <c r="F5" s="66">
        <v>20</v>
      </c>
      <c r="G5" s="67">
        <v>261</v>
      </c>
      <c r="H5" s="68">
        <v>2976283</v>
      </c>
      <c r="I5" s="72">
        <f aca="true" t="shared" si="0" ref="I5:I79">IF(AND(G5&gt;0,H5&gt;0),H5/G5,0)</f>
        <v>11403.383141762451</v>
      </c>
      <c r="J5" s="70">
        <v>9419</v>
      </c>
      <c r="K5" s="71">
        <f aca="true" t="shared" si="1" ref="K5:K79">H5</f>
        <v>2976283</v>
      </c>
      <c r="L5" s="72">
        <f aca="true" t="shared" si="2" ref="L5:L79">IF(AND(J5&gt;0,K5&gt;0),K5/J5,0)</f>
        <v>315.9871536256503</v>
      </c>
      <c r="M5" s="34"/>
      <c r="N5" s="66">
        <v>20</v>
      </c>
      <c r="O5" s="67">
        <v>230</v>
      </c>
      <c r="P5" s="68">
        <v>2987634</v>
      </c>
      <c r="Q5" s="72">
        <f aca="true" t="shared" si="3" ref="Q5:Q79">IF(AND(O5&gt;0,P5&gt;0),P5/O5,0)</f>
        <v>12989.713043478261</v>
      </c>
      <c r="R5" s="70">
        <v>8787</v>
      </c>
      <c r="S5" s="71">
        <v>2987634</v>
      </c>
      <c r="T5" s="72">
        <f aca="true" t="shared" si="4" ref="T5:T79">IF(AND(R5&gt;0,S5&gt;0),S5/R5,0)</f>
        <v>340.00614544213045</v>
      </c>
      <c r="U5" s="81"/>
      <c r="V5" s="74"/>
      <c r="W5" s="113"/>
      <c r="X5" s="101">
        <v>11500</v>
      </c>
      <c r="Y5" s="102">
        <v>12000</v>
      </c>
      <c r="Z5" s="103">
        <v>12500</v>
      </c>
    </row>
    <row r="6" spans="1:26" s="4" customFormat="1" ht="27" customHeight="1">
      <c r="A6" s="19"/>
      <c r="B6" s="35" t="s">
        <v>21</v>
      </c>
      <c r="C6" s="35">
        <v>2</v>
      </c>
      <c r="D6" s="40" t="s">
        <v>45</v>
      </c>
      <c r="E6" s="96">
        <v>2</v>
      </c>
      <c r="F6" s="51">
        <v>15</v>
      </c>
      <c r="G6" s="52">
        <v>235</v>
      </c>
      <c r="H6" s="53">
        <v>3959992</v>
      </c>
      <c r="I6" s="57">
        <f t="shared" si="0"/>
        <v>16851.02978723404</v>
      </c>
      <c r="J6" s="55">
        <v>31317</v>
      </c>
      <c r="K6" s="56">
        <f t="shared" si="1"/>
        <v>3959992</v>
      </c>
      <c r="L6" s="57">
        <f t="shared" si="2"/>
        <v>126.44863811987099</v>
      </c>
      <c r="M6" s="31"/>
      <c r="N6" s="51">
        <v>20</v>
      </c>
      <c r="O6" s="52">
        <v>228</v>
      </c>
      <c r="P6" s="53">
        <v>4093986</v>
      </c>
      <c r="Q6" s="57">
        <f t="shared" si="3"/>
        <v>17956.07894736842</v>
      </c>
      <c r="R6" s="55">
        <v>31789</v>
      </c>
      <c r="S6" s="56">
        <v>4093986</v>
      </c>
      <c r="T6" s="57">
        <f t="shared" si="4"/>
        <v>128.786246814936</v>
      </c>
      <c r="U6" s="82"/>
      <c r="V6" s="45"/>
      <c r="W6" s="114"/>
      <c r="X6" s="110">
        <v>17903</v>
      </c>
      <c r="Y6" s="111">
        <v>18004</v>
      </c>
      <c r="Z6" s="112">
        <v>18100</v>
      </c>
    </row>
    <row r="7" spans="1:26" s="4" customFormat="1" ht="27" customHeight="1">
      <c r="A7" s="19"/>
      <c r="B7" s="35" t="s">
        <v>21</v>
      </c>
      <c r="C7" s="35">
        <v>3</v>
      </c>
      <c r="D7" s="36" t="s">
        <v>46</v>
      </c>
      <c r="E7" s="96">
        <v>2</v>
      </c>
      <c r="F7" s="51">
        <v>10</v>
      </c>
      <c r="G7" s="52">
        <v>120</v>
      </c>
      <c r="H7" s="53">
        <v>858537</v>
      </c>
      <c r="I7" s="57">
        <f t="shared" si="0"/>
        <v>7154.475</v>
      </c>
      <c r="J7" s="55">
        <v>10076</v>
      </c>
      <c r="K7" s="56">
        <f t="shared" si="1"/>
        <v>858537</v>
      </c>
      <c r="L7" s="57">
        <f t="shared" si="2"/>
        <v>85.2061333862644</v>
      </c>
      <c r="M7" s="31"/>
      <c r="N7" s="51">
        <v>10</v>
      </c>
      <c r="O7" s="52">
        <v>143</v>
      </c>
      <c r="P7" s="53">
        <v>940996</v>
      </c>
      <c r="Q7" s="57">
        <f t="shared" si="3"/>
        <v>6580.391608391608</v>
      </c>
      <c r="R7" s="55">
        <v>11484</v>
      </c>
      <c r="S7" s="56">
        <v>940996</v>
      </c>
      <c r="T7" s="57">
        <f t="shared" si="4"/>
        <v>81.93974225008708</v>
      </c>
      <c r="U7" s="82"/>
      <c r="V7" s="45"/>
      <c r="W7" s="114"/>
      <c r="X7" s="110">
        <v>7200</v>
      </c>
      <c r="Y7" s="111">
        <v>6500</v>
      </c>
      <c r="Z7" s="112">
        <v>6500</v>
      </c>
    </row>
    <row r="8" spans="1:26" s="4" customFormat="1" ht="27" customHeight="1">
      <c r="A8" s="19"/>
      <c r="B8" s="35" t="s">
        <v>21</v>
      </c>
      <c r="C8" s="35">
        <v>4</v>
      </c>
      <c r="D8" s="40" t="s">
        <v>47</v>
      </c>
      <c r="E8" s="96">
        <v>2</v>
      </c>
      <c r="F8" s="51">
        <v>20</v>
      </c>
      <c r="G8" s="52">
        <v>299</v>
      </c>
      <c r="H8" s="53">
        <v>2178980</v>
      </c>
      <c r="I8" s="57">
        <f t="shared" si="0"/>
        <v>7287.558528428093</v>
      </c>
      <c r="J8" s="55">
        <v>20162</v>
      </c>
      <c r="K8" s="56">
        <f t="shared" si="1"/>
        <v>2178980</v>
      </c>
      <c r="L8" s="57">
        <f t="shared" si="2"/>
        <v>108.07360380914592</v>
      </c>
      <c r="M8" s="31"/>
      <c r="N8" s="51">
        <v>20</v>
      </c>
      <c r="O8" s="52">
        <v>313</v>
      </c>
      <c r="P8" s="53">
        <v>2327495</v>
      </c>
      <c r="Q8" s="57">
        <f t="shared" si="3"/>
        <v>7436.08626198083</v>
      </c>
      <c r="R8" s="55">
        <v>22900</v>
      </c>
      <c r="S8" s="53">
        <v>2327495</v>
      </c>
      <c r="T8" s="57">
        <f t="shared" si="4"/>
        <v>101.63733624454149</v>
      </c>
      <c r="U8" s="82"/>
      <c r="V8" s="45"/>
      <c r="W8" s="114"/>
      <c r="X8" s="110">
        <v>10000</v>
      </c>
      <c r="Y8" s="111">
        <v>10500</v>
      </c>
      <c r="Z8" s="112">
        <v>10750</v>
      </c>
    </row>
    <row r="9" spans="1:26" s="4" customFormat="1" ht="27" customHeight="1">
      <c r="A9" s="19"/>
      <c r="B9" s="35" t="s">
        <v>21</v>
      </c>
      <c r="C9" s="35">
        <v>5</v>
      </c>
      <c r="D9" s="36" t="s">
        <v>145</v>
      </c>
      <c r="E9" s="96">
        <v>2</v>
      </c>
      <c r="F9" s="51">
        <v>34</v>
      </c>
      <c r="G9" s="52">
        <v>351</v>
      </c>
      <c r="H9" s="53">
        <v>4323330</v>
      </c>
      <c r="I9" s="57">
        <f t="shared" si="0"/>
        <v>12317.179487179486</v>
      </c>
      <c r="J9" s="55">
        <v>27197</v>
      </c>
      <c r="K9" s="56">
        <f t="shared" si="1"/>
        <v>4323330</v>
      </c>
      <c r="L9" s="57">
        <f t="shared" si="2"/>
        <v>158.9634886200684</v>
      </c>
      <c r="M9" s="31"/>
      <c r="N9" s="51">
        <v>28</v>
      </c>
      <c r="O9" s="52">
        <v>270</v>
      </c>
      <c r="P9" s="53">
        <v>3503348</v>
      </c>
      <c r="Q9" s="57">
        <f t="shared" si="3"/>
        <v>12975.362962962963</v>
      </c>
      <c r="R9" s="55">
        <v>23111</v>
      </c>
      <c r="S9" s="53">
        <v>3503348</v>
      </c>
      <c r="T9" s="57">
        <f t="shared" si="4"/>
        <v>151.58790186491282</v>
      </c>
      <c r="U9" s="82"/>
      <c r="V9" s="45"/>
      <c r="W9" s="114"/>
      <c r="X9" s="110">
        <v>12500</v>
      </c>
      <c r="Y9" s="111">
        <v>13000</v>
      </c>
      <c r="Z9" s="112">
        <v>13500</v>
      </c>
    </row>
    <row r="10" spans="1:26" s="4" customFormat="1" ht="27" customHeight="1">
      <c r="A10" s="19"/>
      <c r="B10" s="35" t="s">
        <v>21</v>
      </c>
      <c r="C10" s="35">
        <v>6</v>
      </c>
      <c r="D10" s="40" t="s">
        <v>22</v>
      </c>
      <c r="E10" s="96">
        <v>2</v>
      </c>
      <c r="F10" s="51">
        <v>15</v>
      </c>
      <c r="G10" s="52">
        <v>166</v>
      </c>
      <c r="H10" s="53">
        <v>3746334</v>
      </c>
      <c r="I10" s="57">
        <f t="shared" si="0"/>
        <v>22568.277108433736</v>
      </c>
      <c r="J10" s="55">
        <v>19552</v>
      </c>
      <c r="K10" s="56">
        <f t="shared" si="1"/>
        <v>3746334</v>
      </c>
      <c r="L10" s="57">
        <f t="shared" si="2"/>
        <v>191.6087356792144</v>
      </c>
      <c r="M10" s="31"/>
      <c r="N10" s="51">
        <v>15</v>
      </c>
      <c r="O10" s="52">
        <v>179</v>
      </c>
      <c r="P10" s="53">
        <v>4395065</v>
      </c>
      <c r="Q10" s="57">
        <f t="shared" si="3"/>
        <v>24553.435754189944</v>
      </c>
      <c r="R10" s="55">
        <v>22027</v>
      </c>
      <c r="S10" s="53">
        <v>4395065</v>
      </c>
      <c r="T10" s="57">
        <f t="shared" si="4"/>
        <v>199.5308031052799</v>
      </c>
      <c r="U10" s="82"/>
      <c r="V10" s="45"/>
      <c r="W10" s="114"/>
      <c r="X10" s="104">
        <v>25178</v>
      </c>
      <c r="Y10" s="105">
        <v>25260</v>
      </c>
      <c r="Z10" s="106">
        <v>25500</v>
      </c>
    </row>
    <row r="11" spans="1:26" s="4" customFormat="1" ht="27" customHeight="1">
      <c r="A11" s="19"/>
      <c r="B11" s="35" t="s">
        <v>21</v>
      </c>
      <c r="C11" s="35">
        <v>7</v>
      </c>
      <c r="D11" s="40" t="s">
        <v>48</v>
      </c>
      <c r="E11" s="96">
        <v>5</v>
      </c>
      <c r="F11" s="51">
        <v>30</v>
      </c>
      <c r="G11" s="52">
        <v>295</v>
      </c>
      <c r="H11" s="53">
        <v>3255000</v>
      </c>
      <c r="I11" s="57">
        <f t="shared" si="0"/>
        <v>11033.898305084746</v>
      </c>
      <c r="J11" s="55">
        <v>37686</v>
      </c>
      <c r="K11" s="56">
        <f t="shared" si="1"/>
        <v>3255000</v>
      </c>
      <c r="L11" s="57">
        <f t="shared" si="2"/>
        <v>86.37159687947779</v>
      </c>
      <c r="M11" s="31"/>
      <c r="N11" s="51">
        <v>20</v>
      </c>
      <c r="O11" s="52">
        <v>260</v>
      </c>
      <c r="P11" s="53">
        <v>2864000</v>
      </c>
      <c r="Q11" s="57">
        <f t="shared" si="3"/>
        <v>11015.384615384615</v>
      </c>
      <c r="R11" s="55">
        <v>29658</v>
      </c>
      <c r="S11" s="56">
        <v>2864000</v>
      </c>
      <c r="T11" s="57">
        <f t="shared" si="4"/>
        <v>96.5675365837211</v>
      </c>
      <c r="U11" s="82"/>
      <c r="V11" s="45"/>
      <c r="W11" s="114"/>
      <c r="X11" s="104">
        <v>11498</v>
      </c>
      <c r="Y11" s="105">
        <v>12000</v>
      </c>
      <c r="Z11" s="106">
        <v>13000</v>
      </c>
    </row>
    <row r="12" spans="1:26" s="4" customFormat="1" ht="27" customHeight="1">
      <c r="A12" s="19"/>
      <c r="B12" s="35" t="s">
        <v>21</v>
      </c>
      <c r="C12" s="35">
        <v>8</v>
      </c>
      <c r="D12" s="40" t="s">
        <v>49</v>
      </c>
      <c r="E12" s="96">
        <v>2</v>
      </c>
      <c r="F12" s="51">
        <v>40</v>
      </c>
      <c r="G12" s="52">
        <v>495</v>
      </c>
      <c r="H12" s="53">
        <v>5005096</v>
      </c>
      <c r="I12" s="57">
        <f t="shared" si="0"/>
        <v>10111.30505050505</v>
      </c>
      <c r="J12" s="55">
        <v>64190</v>
      </c>
      <c r="K12" s="56">
        <f t="shared" si="1"/>
        <v>5005096</v>
      </c>
      <c r="L12" s="57">
        <f t="shared" si="2"/>
        <v>77.97314223399283</v>
      </c>
      <c r="M12" s="31"/>
      <c r="N12" s="51">
        <v>40</v>
      </c>
      <c r="O12" s="52">
        <v>458</v>
      </c>
      <c r="P12" s="53">
        <v>5390084</v>
      </c>
      <c r="Q12" s="57">
        <f t="shared" si="3"/>
        <v>11768.742358078604</v>
      </c>
      <c r="R12" s="55">
        <v>61855</v>
      </c>
      <c r="S12" s="53">
        <v>5390084</v>
      </c>
      <c r="T12" s="57">
        <f t="shared" si="4"/>
        <v>87.14063535688304</v>
      </c>
      <c r="U12" s="82"/>
      <c r="V12" s="45"/>
      <c r="W12" s="114"/>
      <c r="X12" s="110">
        <v>11696</v>
      </c>
      <c r="Y12" s="111">
        <v>12000</v>
      </c>
      <c r="Z12" s="112">
        <v>12100</v>
      </c>
    </row>
    <row r="13" spans="1:26" s="4" customFormat="1" ht="27" customHeight="1">
      <c r="A13" s="19"/>
      <c r="B13" s="35" t="s">
        <v>21</v>
      </c>
      <c r="C13" s="35">
        <v>9</v>
      </c>
      <c r="D13" s="38" t="s">
        <v>165</v>
      </c>
      <c r="E13" s="96">
        <v>2</v>
      </c>
      <c r="F13" s="51">
        <v>10</v>
      </c>
      <c r="G13" s="52">
        <v>127</v>
      </c>
      <c r="H13" s="53">
        <v>930946</v>
      </c>
      <c r="I13" s="57">
        <f t="shared" si="0"/>
        <v>7330.283464566929</v>
      </c>
      <c r="J13" s="55">
        <v>4572</v>
      </c>
      <c r="K13" s="56">
        <f t="shared" si="1"/>
        <v>930946</v>
      </c>
      <c r="L13" s="57">
        <f t="shared" si="2"/>
        <v>203.61898512685914</v>
      </c>
      <c r="M13" s="31"/>
      <c r="N13" s="51">
        <v>10</v>
      </c>
      <c r="O13" s="52">
        <v>133</v>
      </c>
      <c r="P13" s="53">
        <v>1333425</v>
      </c>
      <c r="Q13" s="57">
        <f t="shared" si="3"/>
        <v>10025.751879699248</v>
      </c>
      <c r="R13" s="55">
        <v>6136</v>
      </c>
      <c r="S13" s="53">
        <v>1333425</v>
      </c>
      <c r="T13" s="57">
        <f t="shared" si="4"/>
        <v>217.3117666232073</v>
      </c>
      <c r="U13" s="82"/>
      <c r="V13" s="45"/>
      <c r="W13" s="114"/>
      <c r="X13" s="110">
        <v>11142</v>
      </c>
      <c r="Y13" s="111">
        <v>11699</v>
      </c>
      <c r="Z13" s="112">
        <v>12283</v>
      </c>
    </row>
    <row r="14" spans="1:26" s="4" customFormat="1" ht="27" customHeight="1">
      <c r="A14" s="19"/>
      <c r="B14" s="35" t="s">
        <v>21</v>
      </c>
      <c r="C14" s="35">
        <v>10</v>
      </c>
      <c r="D14" s="38" t="s">
        <v>153</v>
      </c>
      <c r="E14" s="96">
        <v>2</v>
      </c>
      <c r="F14" s="51">
        <v>20</v>
      </c>
      <c r="G14" s="52">
        <v>240</v>
      </c>
      <c r="H14" s="53">
        <v>3151318</v>
      </c>
      <c r="I14" s="57">
        <f t="shared" si="0"/>
        <v>13130.491666666667</v>
      </c>
      <c r="J14" s="55">
        <v>27501</v>
      </c>
      <c r="K14" s="56">
        <f t="shared" si="1"/>
        <v>3151318</v>
      </c>
      <c r="L14" s="57">
        <f t="shared" si="2"/>
        <v>114.58921493763863</v>
      </c>
      <c r="M14" s="31"/>
      <c r="N14" s="51">
        <v>20</v>
      </c>
      <c r="O14" s="52">
        <v>257</v>
      </c>
      <c r="P14" s="53">
        <v>3367816</v>
      </c>
      <c r="Q14" s="57">
        <f t="shared" si="3"/>
        <v>13104.342412451362</v>
      </c>
      <c r="R14" s="55">
        <v>23336</v>
      </c>
      <c r="S14" s="56">
        <v>3367816</v>
      </c>
      <c r="T14" s="57">
        <f t="shared" si="4"/>
        <v>144.31847788824135</v>
      </c>
      <c r="U14" s="82"/>
      <c r="V14" s="45"/>
      <c r="W14" s="114"/>
      <c r="X14" s="110">
        <v>13500</v>
      </c>
      <c r="Y14" s="111">
        <v>13500</v>
      </c>
      <c r="Z14" s="112">
        <v>13600</v>
      </c>
    </row>
    <row r="15" spans="1:26" s="4" customFormat="1" ht="27" customHeight="1">
      <c r="A15" s="19"/>
      <c r="B15" s="35" t="s">
        <v>21</v>
      </c>
      <c r="C15" s="35">
        <v>11</v>
      </c>
      <c r="D15" s="38" t="s">
        <v>50</v>
      </c>
      <c r="E15" s="96">
        <v>5</v>
      </c>
      <c r="F15" s="51">
        <v>20</v>
      </c>
      <c r="G15" s="52">
        <v>123</v>
      </c>
      <c r="H15" s="53">
        <v>409600</v>
      </c>
      <c r="I15" s="57">
        <f t="shared" si="0"/>
        <v>3330.081300813008</v>
      </c>
      <c r="J15" s="55">
        <v>10360</v>
      </c>
      <c r="K15" s="56">
        <f t="shared" si="1"/>
        <v>409600</v>
      </c>
      <c r="L15" s="57">
        <f t="shared" si="2"/>
        <v>39.536679536679536</v>
      </c>
      <c r="M15" s="31"/>
      <c r="N15" s="51">
        <v>20</v>
      </c>
      <c r="O15" s="52">
        <v>132</v>
      </c>
      <c r="P15" s="53">
        <v>489550</v>
      </c>
      <c r="Q15" s="57">
        <f t="shared" si="3"/>
        <v>3708.712121212121</v>
      </c>
      <c r="R15" s="55">
        <v>11050</v>
      </c>
      <c r="S15" s="56">
        <v>489550</v>
      </c>
      <c r="T15" s="57">
        <f t="shared" si="4"/>
        <v>44.30316742081448</v>
      </c>
      <c r="U15" s="82"/>
      <c r="V15" s="45"/>
      <c r="W15" s="114"/>
      <c r="X15" s="104">
        <v>4000</v>
      </c>
      <c r="Y15" s="105">
        <v>4300</v>
      </c>
      <c r="Z15" s="106">
        <v>4600</v>
      </c>
    </row>
    <row r="16" spans="1:26" s="4" customFormat="1" ht="27" customHeight="1">
      <c r="A16" s="19"/>
      <c r="B16" s="35" t="s">
        <v>21</v>
      </c>
      <c r="C16" s="35">
        <v>12</v>
      </c>
      <c r="D16" s="38" t="s">
        <v>51</v>
      </c>
      <c r="E16" s="96">
        <v>2</v>
      </c>
      <c r="F16" s="51">
        <v>40</v>
      </c>
      <c r="G16" s="52">
        <v>397</v>
      </c>
      <c r="H16" s="53">
        <v>3979341</v>
      </c>
      <c r="I16" s="57">
        <f t="shared" si="0"/>
        <v>10023.528967254408</v>
      </c>
      <c r="J16" s="55">
        <v>55125</v>
      </c>
      <c r="K16" s="56">
        <f t="shared" si="1"/>
        <v>3979341</v>
      </c>
      <c r="L16" s="57">
        <f t="shared" si="2"/>
        <v>72.1875918367347</v>
      </c>
      <c r="M16" s="31"/>
      <c r="N16" s="51">
        <v>40</v>
      </c>
      <c r="O16" s="52">
        <v>396</v>
      </c>
      <c r="P16" s="53">
        <v>3561325</v>
      </c>
      <c r="Q16" s="57">
        <f t="shared" si="3"/>
        <v>8993.244949494949</v>
      </c>
      <c r="R16" s="55">
        <v>57932</v>
      </c>
      <c r="S16" s="53">
        <v>3561325</v>
      </c>
      <c r="T16" s="57">
        <f t="shared" si="4"/>
        <v>61.47422840571705</v>
      </c>
      <c r="U16" s="82"/>
      <c r="V16" s="45"/>
      <c r="W16" s="114"/>
      <c r="X16" s="104">
        <v>11025</v>
      </c>
      <c r="Y16" s="105">
        <v>12175</v>
      </c>
      <c r="Z16" s="106">
        <v>13392</v>
      </c>
    </row>
    <row r="17" spans="1:26" s="4" customFormat="1" ht="27" customHeight="1">
      <c r="A17" s="19"/>
      <c r="B17" s="35" t="s">
        <v>21</v>
      </c>
      <c r="C17" s="35">
        <v>13</v>
      </c>
      <c r="D17" s="38" t="s">
        <v>52</v>
      </c>
      <c r="E17" s="96">
        <v>5</v>
      </c>
      <c r="F17" s="51">
        <v>20</v>
      </c>
      <c r="G17" s="52">
        <v>215</v>
      </c>
      <c r="H17" s="53">
        <v>1078500</v>
      </c>
      <c r="I17" s="57">
        <f t="shared" si="0"/>
        <v>5016.279069767442</v>
      </c>
      <c r="J17" s="55">
        <v>12776</v>
      </c>
      <c r="K17" s="56">
        <f t="shared" si="1"/>
        <v>1078500</v>
      </c>
      <c r="L17" s="57">
        <f t="shared" si="2"/>
        <v>84.4160926737633</v>
      </c>
      <c r="M17" s="31"/>
      <c r="N17" s="51">
        <v>20</v>
      </c>
      <c r="O17" s="52">
        <v>251</v>
      </c>
      <c r="P17" s="53">
        <v>1207700</v>
      </c>
      <c r="Q17" s="57">
        <f t="shared" si="3"/>
        <v>4811.553784860558</v>
      </c>
      <c r="R17" s="55">
        <v>14574</v>
      </c>
      <c r="S17" s="53">
        <v>1207700</v>
      </c>
      <c r="T17" s="57">
        <f t="shared" si="4"/>
        <v>82.86674900507754</v>
      </c>
      <c r="U17" s="82"/>
      <c r="V17" s="45"/>
      <c r="W17" s="114"/>
      <c r="X17" s="104">
        <v>4707</v>
      </c>
      <c r="Y17" s="105">
        <v>5007</v>
      </c>
      <c r="Z17" s="106">
        <v>5126</v>
      </c>
    </row>
    <row r="18" spans="1:26" s="4" customFormat="1" ht="27" customHeight="1">
      <c r="A18" s="19"/>
      <c r="B18" s="35" t="s">
        <v>21</v>
      </c>
      <c r="C18" s="35">
        <v>14</v>
      </c>
      <c r="D18" s="38" t="s">
        <v>53</v>
      </c>
      <c r="E18" s="96">
        <v>5</v>
      </c>
      <c r="F18" s="51">
        <v>20</v>
      </c>
      <c r="G18" s="52">
        <v>114</v>
      </c>
      <c r="H18" s="53">
        <v>2575050</v>
      </c>
      <c r="I18" s="57">
        <f t="shared" si="0"/>
        <v>22588.157894736843</v>
      </c>
      <c r="J18" s="55">
        <v>10065</v>
      </c>
      <c r="K18" s="56">
        <f t="shared" si="1"/>
        <v>2575050</v>
      </c>
      <c r="L18" s="57">
        <f t="shared" si="2"/>
        <v>255.84202682563338</v>
      </c>
      <c r="M18" s="31"/>
      <c r="N18" s="51">
        <v>20</v>
      </c>
      <c r="O18" s="52">
        <v>136</v>
      </c>
      <c r="P18" s="53">
        <v>2344386</v>
      </c>
      <c r="Q18" s="57">
        <f t="shared" si="3"/>
        <v>17238.132352941175</v>
      </c>
      <c r="R18" s="55">
        <v>10378</v>
      </c>
      <c r="S18" s="53">
        <v>2344386</v>
      </c>
      <c r="T18" s="57">
        <f t="shared" si="4"/>
        <v>225.89959529774524</v>
      </c>
      <c r="U18" s="82"/>
      <c r="V18" s="45"/>
      <c r="W18" s="47"/>
      <c r="X18" s="110">
        <v>23000</v>
      </c>
      <c r="Y18" s="111">
        <v>24000</v>
      </c>
      <c r="Z18" s="112">
        <v>25000</v>
      </c>
    </row>
    <row r="19" spans="1:26" s="4" customFormat="1" ht="27" customHeight="1">
      <c r="A19" s="19"/>
      <c r="B19" s="35" t="s">
        <v>21</v>
      </c>
      <c r="C19" s="35">
        <v>15</v>
      </c>
      <c r="D19" s="38" t="s">
        <v>54</v>
      </c>
      <c r="E19" s="96">
        <v>2</v>
      </c>
      <c r="F19" s="51">
        <v>30</v>
      </c>
      <c r="G19" s="52">
        <v>291</v>
      </c>
      <c r="H19" s="53">
        <v>3208755</v>
      </c>
      <c r="I19" s="57">
        <f t="shared" si="0"/>
        <v>11026.649484536083</v>
      </c>
      <c r="J19" s="55">
        <v>22444</v>
      </c>
      <c r="K19" s="56">
        <f t="shared" si="1"/>
        <v>3208755</v>
      </c>
      <c r="L19" s="57">
        <f t="shared" si="2"/>
        <v>142.96716271609338</v>
      </c>
      <c r="M19" s="31"/>
      <c r="N19" s="51">
        <v>30</v>
      </c>
      <c r="O19" s="52">
        <v>258</v>
      </c>
      <c r="P19" s="53">
        <v>3088555</v>
      </c>
      <c r="Q19" s="57">
        <f t="shared" si="3"/>
        <v>11971.143410852714</v>
      </c>
      <c r="R19" s="55">
        <v>21252</v>
      </c>
      <c r="S19" s="53">
        <v>3088555</v>
      </c>
      <c r="T19" s="57">
        <f t="shared" si="4"/>
        <v>145.33008658008657</v>
      </c>
      <c r="U19" s="82"/>
      <c r="V19" s="45"/>
      <c r="W19" s="114"/>
      <c r="X19" s="110">
        <v>12600</v>
      </c>
      <c r="Y19" s="111">
        <v>12600</v>
      </c>
      <c r="Z19" s="112">
        <v>13000</v>
      </c>
    </row>
    <row r="20" spans="1:26" s="4" customFormat="1" ht="27" customHeight="1">
      <c r="A20" s="19"/>
      <c r="B20" s="35" t="s">
        <v>21</v>
      </c>
      <c r="C20" s="35">
        <v>16</v>
      </c>
      <c r="D20" s="38" t="s">
        <v>123</v>
      </c>
      <c r="E20" s="96">
        <v>2</v>
      </c>
      <c r="F20" s="51">
        <v>10</v>
      </c>
      <c r="G20" s="52">
        <v>92</v>
      </c>
      <c r="H20" s="53">
        <v>92000</v>
      </c>
      <c r="I20" s="57">
        <f t="shared" si="0"/>
        <v>1000</v>
      </c>
      <c r="J20" s="55">
        <v>4304</v>
      </c>
      <c r="K20" s="56">
        <f t="shared" si="1"/>
        <v>92000</v>
      </c>
      <c r="L20" s="57">
        <f t="shared" si="2"/>
        <v>21.37546468401487</v>
      </c>
      <c r="M20" s="31"/>
      <c r="N20" s="51"/>
      <c r="O20" s="52"/>
      <c r="P20" s="53"/>
      <c r="Q20" s="57">
        <f t="shared" si="3"/>
        <v>0</v>
      </c>
      <c r="R20" s="55"/>
      <c r="S20" s="56"/>
      <c r="T20" s="57">
        <f t="shared" si="4"/>
        <v>0</v>
      </c>
      <c r="U20" s="83"/>
      <c r="V20" s="46" t="s">
        <v>250</v>
      </c>
      <c r="W20" s="114"/>
      <c r="X20" s="110">
        <v>3000</v>
      </c>
      <c r="Y20" s="111">
        <v>3000</v>
      </c>
      <c r="Z20" s="112">
        <v>3000</v>
      </c>
    </row>
    <row r="21" spans="1:26" s="4" customFormat="1" ht="27" customHeight="1">
      <c r="A21" s="19"/>
      <c r="B21" s="35" t="s">
        <v>21</v>
      </c>
      <c r="C21" s="35">
        <v>17</v>
      </c>
      <c r="D21" s="38" t="s">
        <v>55</v>
      </c>
      <c r="E21" s="96">
        <v>2</v>
      </c>
      <c r="F21" s="51">
        <v>14</v>
      </c>
      <c r="G21" s="52">
        <v>208</v>
      </c>
      <c r="H21" s="53">
        <v>1614650</v>
      </c>
      <c r="I21" s="57">
        <f t="shared" si="0"/>
        <v>7762.740384615385</v>
      </c>
      <c r="J21" s="55">
        <v>9900</v>
      </c>
      <c r="K21" s="56">
        <f t="shared" si="1"/>
        <v>1614650</v>
      </c>
      <c r="L21" s="57">
        <f t="shared" si="2"/>
        <v>163.09595959595958</v>
      </c>
      <c r="M21" s="31"/>
      <c r="N21" s="51">
        <v>15</v>
      </c>
      <c r="O21" s="52">
        <v>224</v>
      </c>
      <c r="P21" s="53">
        <v>1743450</v>
      </c>
      <c r="Q21" s="57">
        <f t="shared" si="3"/>
        <v>7783.258928571428</v>
      </c>
      <c r="R21" s="55">
        <v>11472</v>
      </c>
      <c r="S21" s="56">
        <v>1743450</v>
      </c>
      <c r="T21" s="57">
        <f t="shared" si="4"/>
        <v>151.97437238493723</v>
      </c>
      <c r="U21" s="82"/>
      <c r="V21" s="45"/>
      <c r="W21" s="114"/>
      <c r="X21" s="104">
        <v>8000</v>
      </c>
      <c r="Y21" s="105">
        <v>8500</v>
      </c>
      <c r="Z21" s="106">
        <v>9000</v>
      </c>
    </row>
    <row r="22" spans="1:26" s="4" customFormat="1" ht="27" customHeight="1">
      <c r="A22" s="19"/>
      <c r="B22" s="35" t="s">
        <v>21</v>
      </c>
      <c r="C22" s="35">
        <v>18</v>
      </c>
      <c r="D22" s="38" t="s">
        <v>56</v>
      </c>
      <c r="E22" s="96">
        <v>2</v>
      </c>
      <c r="F22" s="51">
        <v>10</v>
      </c>
      <c r="G22" s="52">
        <v>132</v>
      </c>
      <c r="H22" s="53">
        <v>887680</v>
      </c>
      <c r="I22" s="57">
        <f t="shared" si="0"/>
        <v>6724.848484848485</v>
      </c>
      <c r="J22" s="55">
        <v>9616</v>
      </c>
      <c r="K22" s="56">
        <f t="shared" si="1"/>
        <v>887680</v>
      </c>
      <c r="L22" s="57">
        <f t="shared" si="2"/>
        <v>92.31281198003327</v>
      </c>
      <c r="M22" s="31"/>
      <c r="N22" s="51"/>
      <c r="O22" s="52"/>
      <c r="P22" s="53"/>
      <c r="Q22" s="57">
        <f t="shared" si="3"/>
        <v>0</v>
      </c>
      <c r="R22" s="55"/>
      <c r="S22" s="56"/>
      <c r="T22" s="57">
        <f t="shared" si="4"/>
        <v>0</v>
      </c>
      <c r="U22" s="82"/>
      <c r="V22" s="46" t="s">
        <v>250</v>
      </c>
      <c r="W22" s="114"/>
      <c r="X22" s="104">
        <v>6820</v>
      </c>
      <c r="Y22" s="105">
        <v>7000</v>
      </c>
      <c r="Z22" s="106">
        <v>7120</v>
      </c>
    </row>
    <row r="23" spans="1:26" s="4" customFormat="1" ht="27" customHeight="1">
      <c r="A23" s="19"/>
      <c r="B23" s="35" t="s">
        <v>21</v>
      </c>
      <c r="C23" s="35">
        <v>19</v>
      </c>
      <c r="D23" s="38" t="s">
        <v>57</v>
      </c>
      <c r="E23" s="96">
        <v>2</v>
      </c>
      <c r="F23" s="51">
        <v>40</v>
      </c>
      <c r="G23" s="52">
        <v>453</v>
      </c>
      <c r="H23" s="53">
        <v>2833082</v>
      </c>
      <c r="I23" s="57">
        <f t="shared" si="0"/>
        <v>6254.044150110375</v>
      </c>
      <c r="J23" s="55">
        <v>29020</v>
      </c>
      <c r="K23" s="56">
        <f t="shared" si="1"/>
        <v>2833082</v>
      </c>
      <c r="L23" s="57">
        <f t="shared" si="2"/>
        <v>97.62515506547209</v>
      </c>
      <c r="M23" s="31"/>
      <c r="N23" s="51">
        <v>40</v>
      </c>
      <c r="O23" s="52">
        <v>443</v>
      </c>
      <c r="P23" s="53">
        <v>2898575</v>
      </c>
      <c r="Q23" s="57">
        <f t="shared" si="3"/>
        <v>6543.058690744921</v>
      </c>
      <c r="R23" s="55">
        <v>31400</v>
      </c>
      <c r="S23" s="53">
        <v>2898575</v>
      </c>
      <c r="T23" s="57">
        <f t="shared" si="4"/>
        <v>92.31130573248407</v>
      </c>
      <c r="U23" s="82"/>
      <c r="V23" s="45"/>
      <c r="W23" s="114"/>
      <c r="X23" s="104">
        <v>6543</v>
      </c>
      <c r="Y23" s="105">
        <v>6741</v>
      </c>
      <c r="Z23" s="106">
        <v>6993</v>
      </c>
    </row>
    <row r="24" spans="1:26" s="4" customFormat="1" ht="27" customHeight="1">
      <c r="A24" s="19"/>
      <c r="B24" s="35" t="s">
        <v>21</v>
      </c>
      <c r="C24" s="35">
        <v>20</v>
      </c>
      <c r="D24" s="38" t="s">
        <v>156</v>
      </c>
      <c r="E24" s="96">
        <v>2</v>
      </c>
      <c r="F24" s="51">
        <v>20</v>
      </c>
      <c r="G24" s="52">
        <v>192</v>
      </c>
      <c r="H24" s="53">
        <v>1360599</v>
      </c>
      <c r="I24" s="57">
        <f t="shared" si="0"/>
        <v>7086.453125</v>
      </c>
      <c r="J24" s="55">
        <v>9238</v>
      </c>
      <c r="K24" s="56">
        <f t="shared" si="1"/>
        <v>1360599</v>
      </c>
      <c r="L24" s="57">
        <f t="shared" si="2"/>
        <v>147.28285343147869</v>
      </c>
      <c r="M24" s="31"/>
      <c r="N24" s="51">
        <v>20</v>
      </c>
      <c r="O24" s="52">
        <v>212</v>
      </c>
      <c r="P24" s="53">
        <v>1406344</v>
      </c>
      <c r="Q24" s="57">
        <f t="shared" si="3"/>
        <v>6633.698113207547</v>
      </c>
      <c r="R24" s="55">
        <v>10452</v>
      </c>
      <c r="S24" s="53">
        <v>1406344</v>
      </c>
      <c r="T24" s="57">
        <f t="shared" si="4"/>
        <v>134.5526215078454</v>
      </c>
      <c r="U24" s="82"/>
      <c r="V24" s="45"/>
      <c r="W24" s="114"/>
      <c r="X24" s="110">
        <v>7100</v>
      </c>
      <c r="Y24" s="111">
        <v>6800</v>
      </c>
      <c r="Z24" s="112">
        <v>6850</v>
      </c>
    </row>
    <row r="25" spans="1:26" s="4" customFormat="1" ht="27" customHeight="1">
      <c r="A25" s="19"/>
      <c r="B25" s="35" t="s">
        <v>21</v>
      </c>
      <c r="C25" s="35">
        <v>21</v>
      </c>
      <c r="D25" s="38" t="s">
        <v>58</v>
      </c>
      <c r="E25" s="96">
        <v>2</v>
      </c>
      <c r="F25" s="51">
        <v>20</v>
      </c>
      <c r="G25" s="52">
        <v>205</v>
      </c>
      <c r="H25" s="53">
        <v>2396417</v>
      </c>
      <c r="I25" s="57">
        <f t="shared" si="0"/>
        <v>11689.839024390243</v>
      </c>
      <c r="J25" s="55">
        <v>10088</v>
      </c>
      <c r="K25" s="56">
        <f t="shared" si="1"/>
        <v>2396417</v>
      </c>
      <c r="L25" s="57">
        <f t="shared" si="2"/>
        <v>237.55124900872323</v>
      </c>
      <c r="M25" s="31"/>
      <c r="N25" s="51">
        <v>20</v>
      </c>
      <c r="O25" s="52">
        <v>245</v>
      </c>
      <c r="P25" s="53">
        <v>2981728</v>
      </c>
      <c r="Q25" s="57">
        <f t="shared" si="3"/>
        <v>12170.31836734694</v>
      </c>
      <c r="R25" s="55">
        <v>11010</v>
      </c>
      <c r="S25" s="53">
        <v>2981728</v>
      </c>
      <c r="T25" s="57">
        <f t="shared" si="4"/>
        <v>270.81998183469574</v>
      </c>
      <c r="U25" s="82"/>
      <c r="V25" s="45"/>
      <c r="W25" s="114"/>
      <c r="X25" s="104">
        <v>11500</v>
      </c>
      <c r="Y25" s="105">
        <v>12000</v>
      </c>
      <c r="Z25" s="106">
        <v>12500</v>
      </c>
    </row>
    <row r="26" spans="1:26" s="4" customFormat="1" ht="27" customHeight="1">
      <c r="A26" s="19"/>
      <c r="B26" s="35" t="s">
        <v>21</v>
      </c>
      <c r="C26" s="35">
        <v>22</v>
      </c>
      <c r="D26" s="38" t="s">
        <v>251</v>
      </c>
      <c r="E26" s="96">
        <v>3</v>
      </c>
      <c r="F26" s="51"/>
      <c r="G26" s="52"/>
      <c r="H26" s="53"/>
      <c r="I26" s="57"/>
      <c r="J26" s="55"/>
      <c r="K26" s="56"/>
      <c r="L26" s="57"/>
      <c r="M26" s="31"/>
      <c r="N26" s="51">
        <v>10</v>
      </c>
      <c r="O26" s="52">
        <v>34</v>
      </c>
      <c r="P26" s="53">
        <v>251217</v>
      </c>
      <c r="Q26" s="57">
        <f t="shared" si="3"/>
        <v>7388.735294117647</v>
      </c>
      <c r="R26" s="55">
        <v>2387</v>
      </c>
      <c r="S26" s="53">
        <v>251217</v>
      </c>
      <c r="T26" s="57">
        <f t="shared" si="4"/>
        <v>105.2438206954336</v>
      </c>
      <c r="U26" s="82"/>
      <c r="V26" s="45"/>
      <c r="W26" s="114"/>
      <c r="X26" s="104">
        <v>7000</v>
      </c>
      <c r="Y26" s="105">
        <v>8000</v>
      </c>
      <c r="Z26" s="106">
        <v>9000</v>
      </c>
    </row>
    <row r="27" spans="1:26" s="4" customFormat="1" ht="27" customHeight="1">
      <c r="A27" s="19"/>
      <c r="B27" s="35" t="s">
        <v>21</v>
      </c>
      <c r="C27" s="35">
        <v>23</v>
      </c>
      <c r="D27" s="38" t="s">
        <v>157</v>
      </c>
      <c r="E27" s="96">
        <v>5</v>
      </c>
      <c r="F27" s="51">
        <v>20</v>
      </c>
      <c r="G27" s="52">
        <v>159</v>
      </c>
      <c r="H27" s="53">
        <v>846711</v>
      </c>
      <c r="I27" s="57">
        <f t="shared" si="0"/>
        <v>5325.226415094339</v>
      </c>
      <c r="J27" s="55">
        <v>8006</v>
      </c>
      <c r="K27" s="56">
        <f t="shared" si="1"/>
        <v>846711</v>
      </c>
      <c r="L27" s="57">
        <f t="shared" si="2"/>
        <v>105.75955533349988</v>
      </c>
      <c r="M27" s="31"/>
      <c r="N27" s="51">
        <v>20</v>
      </c>
      <c r="O27" s="52">
        <v>138</v>
      </c>
      <c r="P27" s="53">
        <v>782320</v>
      </c>
      <c r="Q27" s="57">
        <f t="shared" si="3"/>
        <v>5668.985507246377</v>
      </c>
      <c r="R27" s="55">
        <v>6252</v>
      </c>
      <c r="S27" s="53">
        <v>782320</v>
      </c>
      <c r="T27" s="57">
        <f t="shared" si="4"/>
        <v>125.13115802943058</v>
      </c>
      <c r="U27" s="82"/>
      <c r="V27" s="45"/>
      <c r="W27" s="114"/>
      <c r="X27" s="104">
        <v>5500</v>
      </c>
      <c r="Y27" s="105">
        <v>5800</v>
      </c>
      <c r="Z27" s="106">
        <v>6000</v>
      </c>
    </row>
    <row r="28" spans="1:26" s="4" customFormat="1" ht="27" customHeight="1">
      <c r="A28" s="19"/>
      <c r="B28" s="35" t="s">
        <v>21</v>
      </c>
      <c r="C28" s="35">
        <v>24</v>
      </c>
      <c r="D28" s="38" t="s">
        <v>59</v>
      </c>
      <c r="E28" s="96">
        <v>2</v>
      </c>
      <c r="F28" s="51">
        <v>29</v>
      </c>
      <c r="G28" s="52">
        <v>272</v>
      </c>
      <c r="H28" s="53">
        <v>2839550</v>
      </c>
      <c r="I28" s="57">
        <f t="shared" si="0"/>
        <v>10439.52205882353</v>
      </c>
      <c r="J28" s="55">
        <v>26547</v>
      </c>
      <c r="K28" s="56">
        <f t="shared" si="1"/>
        <v>2839550</v>
      </c>
      <c r="L28" s="57">
        <f t="shared" si="2"/>
        <v>106.96312201001996</v>
      </c>
      <c r="M28" s="31"/>
      <c r="N28" s="51">
        <v>29</v>
      </c>
      <c r="O28" s="52">
        <v>276</v>
      </c>
      <c r="P28" s="53">
        <v>2810000</v>
      </c>
      <c r="Q28" s="57">
        <f t="shared" si="3"/>
        <v>10181.159420289856</v>
      </c>
      <c r="R28" s="55">
        <v>25581</v>
      </c>
      <c r="S28" s="56">
        <v>2810000</v>
      </c>
      <c r="T28" s="57">
        <f t="shared" si="4"/>
        <v>109.84715218326102</v>
      </c>
      <c r="U28" s="82"/>
      <c r="V28" s="45"/>
      <c r="W28" s="114"/>
      <c r="X28" s="110">
        <v>11000</v>
      </c>
      <c r="Y28" s="111">
        <v>10690</v>
      </c>
      <c r="Z28" s="112">
        <v>10904</v>
      </c>
    </row>
    <row r="29" spans="1:26" s="4" customFormat="1" ht="27" customHeight="1">
      <c r="A29" s="19"/>
      <c r="B29" s="35" t="s">
        <v>21</v>
      </c>
      <c r="C29" s="35">
        <v>25</v>
      </c>
      <c r="D29" s="38" t="s">
        <v>60</v>
      </c>
      <c r="E29" s="96">
        <v>5</v>
      </c>
      <c r="F29" s="51">
        <v>20</v>
      </c>
      <c r="G29" s="52">
        <v>170</v>
      </c>
      <c r="H29" s="53">
        <v>1467200</v>
      </c>
      <c r="I29" s="57">
        <f t="shared" si="0"/>
        <v>8630.588235294117</v>
      </c>
      <c r="J29" s="55">
        <v>13272</v>
      </c>
      <c r="K29" s="56">
        <f t="shared" si="1"/>
        <v>1467200</v>
      </c>
      <c r="L29" s="57">
        <f t="shared" si="2"/>
        <v>110.54852320675106</v>
      </c>
      <c r="M29" s="31"/>
      <c r="N29" s="51">
        <v>20</v>
      </c>
      <c r="O29" s="52">
        <v>165</v>
      </c>
      <c r="P29" s="53">
        <v>1382950</v>
      </c>
      <c r="Q29" s="57">
        <f t="shared" si="3"/>
        <v>8381.515151515152</v>
      </c>
      <c r="R29" s="55">
        <v>12520</v>
      </c>
      <c r="S29" s="53">
        <v>1382950</v>
      </c>
      <c r="T29" s="57">
        <f t="shared" si="4"/>
        <v>110.45926517571885</v>
      </c>
      <c r="U29" s="82"/>
      <c r="V29" s="45"/>
      <c r="W29" s="114"/>
      <c r="X29" s="110">
        <v>8316</v>
      </c>
      <c r="Y29" s="111">
        <v>7952</v>
      </c>
      <c r="Z29" s="112">
        <v>7952</v>
      </c>
    </row>
    <row r="30" spans="1:26" s="4" customFormat="1" ht="27" customHeight="1">
      <c r="A30" s="19"/>
      <c r="B30" s="35" t="s">
        <v>21</v>
      </c>
      <c r="C30" s="35">
        <v>26</v>
      </c>
      <c r="D30" s="38" t="s">
        <v>61</v>
      </c>
      <c r="E30" s="96">
        <v>1</v>
      </c>
      <c r="F30" s="51">
        <v>10</v>
      </c>
      <c r="G30" s="52">
        <v>118</v>
      </c>
      <c r="H30" s="53">
        <v>733483</v>
      </c>
      <c r="I30" s="57">
        <f t="shared" si="0"/>
        <v>6215.957627118644</v>
      </c>
      <c r="J30" s="55">
        <v>12576</v>
      </c>
      <c r="K30" s="56">
        <f t="shared" si="1"/>
        <v>733483</v>
      </c>
      <c r="L30" s="57">
        <f t="shared" si="2"/>
        <v>58.32402989821883</v>
      </c>
      <c r="M30" s="31"/>
      <c r="N30" s="51">
        <v>10</v>
      </c>
      <c r="O30" s="52">
        <v>120</v>
      </c>
      <c r="P30" s="53">
        <v>911029</v>
      </c>
      <c r="Q30" s="57">
        <f t="shared" si="3"/>
        <v>7591.908333333334</v>
      </c>
      <c r="R30" s="55">
        <v>13998</v>
      </c>
      <c r="S30" s="56">
        <v>911029</v>
      </c>
      <c r="T30" s="57">
        <f t="shared" si="4"/>
        <v>65.08279754250607</v>
      </c>
      <c r="U30" s="82"/>
      <c r="V30" s="45"/>
      <c r="W30" s="114"/>
      <c r="X30" s="110">
        <v>6300</v>
      </c>
      <c r="Y30" s="111">
        <v>7700</v>
      </c>
      <c r="Z30" s="112">
        <v>7900</v>
      </c>
    </row>
    <row r="31" spans="1:26" s="4" customFormat="1" ht="27" customHeight="1">
      <c r="A31" s="19"/>
      <c r="B31" s="35" t="s">
        <v>21</v>
      </c>
      <c r="C31" s="35">
        <v>27</v>
      </c>
      <c r="D31" s="38" t="s">
        <v>62</v>
      </c>
      <c r="E31" s="96">
        <v>5</v>
      </c>
      <c r="F31" s="51">
        <v>20</v>
      </c>
      <c r="G31" s="52">
        <v>60</v>
      </c>
      <c r="H31" s="53">
        <v>690748</v>
      </c>
      <c r="I31" s="57">
        <f t="shared" si="0"/>
        <v>11512.466666666667</v>
      </c>
      <c r="J31" s="55">
        <v>4608</v>
      </c>
      <c r="K31" s="56">
        <f t="shared" si="1"/>
        <v>690748</v>
      </c>
      <c r="L31" s="57">
        <f t="shared" si="2"/>
        <v>149.90190972222223</v>
      </c>
      <c r="M31" s="31"/>
      <c r="N31" s="51">
        <v>20</v>
      </c>
      <c r="O31" s="52">
        <v>65</v>
      </c>
      <c r="P31" s="53">
        <v>751060</v>
      </c>
      <c r="Q31" s="57">
        <f t="shared" si="3"/>
        <v>11554.76923076923</v>
      </c>
      <c r="R31" s="55">
        <v>4500</v>
      </c>
      <c r="S31" s="56">
        <v>751060</v>
      </c>
      <c r="T31" s="57">
        <f t="shared" si="4"/>
        <v>166.90222222222224</v>
      </c>
      <c r="U31" s="82"/>
      <c r="V31" s="45"/>
      <c r="W31" s="114"/>
      <c r="X31" s="104">
        <v>11600</v>
      </c>
      <c r="Y31" s="105">
        <v>11700</v>
      </c>
      <c r="Z31" s="106">
        <v>11800</v>
      </c>
    </row>
    <row r="32" spans="1:26" s="4" customFormat="1" ht="27" customHeight="1">
      <c r="A32" s="19"/>
      <c r="B32" s="35" t="s">
        <v>21</v>
      </c>
      <c r="C32" s="35">
        <v>28</v>
      </c>
      <c r="D32" s="38" t="s">
        <v>212</v>
      </c>
      <c r="E32" s="96">
        <v>2</v>
      </c>
      <c r="F32" s="51">
        <v>10</v>
      </c>
      <c r="G32" s="52">
        <v>115</v>
      </c>
      <c r="H32" s="53">
        <v>435550</v>
      </c>
      <c r="I32" s="57">
        <f t="shared" si="0"/>
        <v>3787.391304347826</v>
      </c>
      <c r="J32" s="55">
        <v>9720</v>
      </c>
      <c r="K32" s="56">
        <f t="shared" si="1"/>
        <v>435550</v>
      </c>
      <c r="L32" s="57">
        <f t="shared" si="2"/>
        <v>44.809670781893004</v>
      </c>
      <c r="M32" s="31"/>
      <c r="N32" s="51">
        <v>10</v>
      </c>
      <c r="O32" s="52">
        <v>108</v>
      </c>
      <c r="P32" s="53">
        <v>446000</v>
      </c>
      <c r="Q32" s="57">
        <f t="shared" si="3"/>
        <v>4129.62962962963</v>
      </c>
      <c r="R32" s="55">
        <v>10031</v>
      </c>
      <c r="S32" s="56">
        <v>446000</v>
      </c>
      <c r="T32" s="57">
        <f t="shared" si="4"/>
        <v>44.462167281427575</v>
      </c>
      <c r="U32" s="82"/>
      <c r="V32" s="45"/>
      <c r="W32" s="114"/>
      <c r="X32" s="104">
        <v>3800</v>
      </c>
      <c r="Y32" s="105">
        <v>3850</v>
      </c>
      <c r="Z32" s="106">
        <v>3900</v>
      </c>
    </row>
    <row r="33" spans="1:26" s="4" customFormat="1" ht="27" customHeight="1">
      <c r="A33" s="19"/>
      <c r="B33" s="35" t="s">
        <v>21</v>
      </c>
      <c r="C33" s="35">
        <v>29</v>
      </c>
      <c r="D33" s="38" t="s">
        <v>213</v>
      </c>
      <c r="E33" s="96">
        <v>5</v>
      </c>
      <c r="F33" s="51">
        <v>20</v>
      </c>
      <c r="G33" s="52">
        <v>275</v>
      </c>
      <c r="H33" s="53">
        <v>2754500</v>
      </c>
      <c r="I33" s="57">
        <f t="shared" si="0"/>
        <v>10016.363636363636</v>
      </c>
      <c r="J33" s="55">
        <v>33054</v>
      </c>
      <c r="K33" s="56">
        <f t="shared" si="1"/>
        <v>2754500</v>
      </c>
      <c r="L33" s="57">
        <f t="shared" si="2"/>
        <v>83.33333333333333</v>
      </c>
      <c r="M33" s="31"/>
      <c r="N33" s="51">
        <v>20</v>
      </c>
      <c r="O33" s="52">
        <v>282</v>
      </c>
      <c r="P33" s="53">
        <v>2656000</v>
      </c>
      <c r="Q33" s="57">
        <f t="shared" si="3"/>
        <v>9418.439716312057</v>
      </c>
      <c r="R33" s="55">
        <v>26610</v>
      </c>
      <c r="S33" s="56">
        <v>2656000</v>
      </c>
      <c r="T33" s="57">
        <f t="shared" si="4"/>
        <v>99.81210071401729</v>
      </c>
      <c r="U33" s="82"/>
      <c r="V33" s="45"/>
      <c r="W33" s="114"/>
      <c r="X33" s="110">
        <v>11000</v>
      </c>
      <c r="Y33" s="111">
        <v>11088</v>
      </c>
      <c r="Z33" s="112">
        <v>11154</v>
      </c>
    </row>
    <row r="34" spans="1:26" s="4" customFormat="1" ht="27" customHeight="1">
      <c r="A34" s="19"/>
      <c r="B34" s="35" t="s">
        <v>21</v>
      </c>
      <c r="C34" s="35">
        <v>30</v>
      </c>
      <c r="D34" s="38" t="s">
        <v>63</v>
      </c>
      <c r="E34" s="96">
        <v>4</v>
      </c>
      <c r="F34" s="51">
        <v>10</v>
      </c>
      <c r="G34" s="52">
        <v>241</v>
      </c>
      <c r="H34" s="53">
        <v>2623050</v>
      </c>
      <c r="I34" s="57">
        <f t="shared" si="0"/>
        <v>10884.02489626556</v>
      </c>
      <c r="J34" s="55">
        <v>12923</v>
      </c>
      <c r="K34" s="56">
        <f t="shared" si="1"/>
        <v>2623050</v>
      </c>
      <c r="L34" s="57">
        <f t="shared" si="2"/>
        <v>202.9753153292579</v>
      </c>
      <c r="M34" s="31"/>
      <c r="N34" s="51">
        <v>10</v>
      </c>
      <c r="O34" s="52">
        <v>228</v>
      </c>
      <c r="P34" s="53">
        <v>2226373</v>
      </c>
      <c r="Q34" s="57">
        <f t="shared" si="3"/>
        <v>9764.793859649122</v>
      </c>
      <c r="R34" s="55">
        <v>10740</v>
      </c>
      <c r="S34" s="53">
        <v>2226373</v>
      </c>
      <c r="T34" s="57">
        <f t="shared" si="4"/>
        <v>207.29729981378026</v>
      </c>
      <c r="U34" s="82"/>
      <c r="V34" s="45"/>
      <c r="W34" s="114"/>
      <c r="X34" s="110">
        <v>10900</v>
      </c>
      <c r="Y34" s="111">
        <v>11000</v>
      </c>
      <c r="Z34" s="112">
        <v>11100</v>
      </c>
    </row>
    <row r="35" spans="1:26" s="4" customFormat="1" ht="27" customHeight="1">
      <c r="A35" s="19"/>
      <c r="B35" s="35" t="s">
        <v>21</v>
      </c>
      <c r="C35" s="35">
        <v>31</v>
      </c>
      <c r="D35" s="38" t="s">
        <v>121</v>
      </c>
      <c r="E35" s="96">
        <v>4</v>
      </c>
      <c r="F35" s="51">
        <v>20</v>
      </c>
      <c r="G35" s="52">
        <v>123</v>
      </c>
      <c r="H35" s="53">
        <v>1489468</v>
      </c>
      <c r="I35" s="57">
        <f t="shared" si="0"/>
        <v>12109.49593495935</v>
      </c>
      <c r="J35" s="55">
        <v>11058</v>
      </c>
      <c r="K35" s="56">
        <f t="shared" si="1"/>
        <v>1489468</v>
      </c>
      <c r="L35" s="57">
        <f t="shared" si="2"/>
        <v>134.69596672092604</v>
      </c>
      <c r="M35" s="31"/>
      <c r="N35" s="51">
        <v>20</v>
      </c>
      <c r="O35" s="52">
        <v>114</v>
      </c>
      <c r="P35" s="53">
        <v>1398342</v>
      </c>
      <c r="Q35" s="57">
        <f t="shared" si="3"/>
        <v>12266.157894736842</v>
      </c>
      <c r="R35" s="55">
        <v>10858</v>
      </c>
      <c r="S35" s="53">
        <v>1398342</v>
      </c>
      <c r="T35" s="57">
        <f t="shared" si="4"/>
        <v>128.7844906981028</v>
      </c>
      <c r="U35" s="83"/>
      <c r="V35" s="45"/>
      <c r="W35" s="114"/>
      <c r="X35" s="104">
        <v>12150</v>
      </c>
      <c r="Y35" s="105">
        <v>12150</v>
      </c>
      <c r="Z35" s="106">
        <v>12150</v>
      </c>
    </row>
    <row r="36" spans="1:26" s="4" customFormat="1" ht="27" customHeight="1">
      <c r="A36" s="19"/>
      <c r="B36" s="35" t="s">
        <v>21</v>
      </c>
      <c r="C36" s="35">
        <v>32</v>
      </c>
      <c r="D36" s="38" t="s">
        <v>122</v>
      </c>
      <c r="E36" s="96">
        <v>5</v>
      </c>
      <c r="F36" s="51">
        <v>20</v>
      </c>
      <c r="G36" s="52">
        <v>140</v>
      </c>
      <c r="H36" s="53">
        <v>977000</v>
      </c>
      <c r="I36" s="57">
        <f t="shared" si="0"/>
        <v>6978.571428571428</v>
      </c>
      <c r="J36" s="55">
        <v>7785</v>
      </c>
      <c r="K36" s="56">
        <f t="shared" si="1"/>
        <v>977000</v>
      </c>
      <c r="L36" s="57">
        <f t="shared" si="2"/>
        <v>125.49775208734746</v>
      </c>
      <c r="M36" s="31"/>
      <c r="N36" s="51">
        <v>20</v>
      </c>
      <c r="O36" s="52">
        <v>181</v>
      </c>
      <c r="P36" s="53">
        <v>1186000</v>
      </c>
      <c r="Q36" s="57">
        <f t="shared" si="3"/>
        <v>6552.486187845304</v>
      </c>
      <c r="R36" s="55">
        <v>10059</v>
      </c>
      <c r="S36" s="53">
        <v>1186000</v>
      </c>
      <c r="T36" s="57">
        <f t="shared" si="4"/>
        <v>117.90436425091957</v>
      </c>
      <c r="U36" s="83"/>
      <c r="V36" s="45"/>
      <c r="W36" s="114"/>
      <c r="X36" s="110">
        <v>7000</v>
      </c>
      <c r="Y36" s="111">
        <v>7100</v>
      </c>
      <c r="Z36" s="112">
        <v>7300</v>
      </c>
    </row>
    <row r="37" spans="1:26" s="4" customFormat="1" ht="27" customHeight="1">
      <c r="A37" s="19"/>
      <c r="B37" s="35" t="s">
        <v>21</v>
      </c>
      <c r="C37" s="35">
        <v>33</v>
      </c>
      <c r="D37" s="38" t="s">
        <v>168</v>
      </c>
      <c r="E37" s="96">
        <v>4</v>
      </c>
      <c r="F37" s="51">
        <v>10</v>
      </c>
      <c r="G37" s="52">
        <v>198</v>
      </c>
      <c r="H37" s="53">
        <v>628099</v>
      </c>
      <c r="I37" s="57">
        <f t="shared" si="0"/>
        <v>3172.217171717172</v>
      </c>
      <c r="J37" s="55">
        <v>8570</v>
      </c>
      <c r="K37" s="56">
        <f t="shared" si="1"/>
        <v>628099</v>
      </c>
      <c r="L37" s="57">
        <f t="shared" si="2"/>
        <v>73.2904317386231</v>
      </c>
      <c r="M37" s="31"/>
      <c r="N37" s="51">
        <v>10</v>
      </c>
      <c r="O37" s="52">
        <v>263</v>
      </c>
      <c r="P37" s="53">
        <v>935666</v>
      </c>
      <c r="Q37" s="57">
        <f t="shared" si="3"/>
        <v>3557.6653992395436</v>
      </c>
      <c r="R37" s="55">
        <v>11594</v>
      </c>
      <c r="S37" s="53">
        <v>935666</v>
      </c>
      <c r="T37" s="57">
        <f t="shared" si="4"/>
        <v>80.70260479558392</v>
      </c>
      <c r="U37" s="83"/>
      <c r="V37" s="45"/>
      <c r="W37" s="114"/>
      <c r="X37" s="110">
        <v>3180</v>
      </c>
      <c r="Y37" s="111">
        <v>3200</v>
      </c>
      <c r="Z37" s="112">
        <v>3250</v>
      </c>
    </row>
    <row r="38" spans="1:26" s="4" customFormat="1" ht="27" customHeight="1">
      <c r="A38" s="19"/>
      <c r="B38" s="35" t="s">
        <v>21</v>
      </c>
      <c r="C38" s="35">
        <v>34</v>
      </c>
      <c r="D38" s="38" t="s">
        <v>117</v>
      </c>
      <c r="E38" s="96">
        <v>4</v>
      </c>
      <c r="F38" s="51">
        <v>10</v>
      </c>
      <c r="G38" s="52">
        <v>53</v>
      </c>
      <c r="H38" s="53">
        <v>648800</v>
      </c>
      <c r="I38" s="57">
        <f t="shared" si="0"/>
        <v>12241.509433962265</v>
      </c>
      <c r="J38" s="55">
        <v>3154</v>
      </c>
      <c r="K38" s="56">
        <f t="shared" si="1"/>
        <v>648800</v>
      </c>
      <c r="L38" s="57">
        <f t="shared" si="2"/>
        <v>205.70703868103996</v>
      </c>
      <c r="M38" s="31"/>
      <c r="N38" s="51">
        <v>10</v>
      </c>
      <c r="O38" s="52">
        <v>106</v>
      </c>
      <c r="P38" s="53">
        <v>1250950</v>
      </c>
      <c r="Q38" s="57">
        <f t="shared" si="3"/>
        <v>11801.415094339623</v>
      </c>
      <c r="R38" s="55">
        <v>6560</v>
      </c>
      <c r="S38" s="56">
        <v>1250950</v>
      </c>
      <c r="T38" s="57">
        <f t="shared" si="4"/>
        <v>190.6935975609756</v>
      </c>
      <c r="U38" s="83"/>
      <c r="V38" s="45"/>
      <c r="W38" s="114"/>
      <c r="X38" s="104">
        <v>15200</v>
      </c>
      <c r="Y38" s="105">
        <v>15000</v>
      </c>
      <c r="Z38" s="106">
        <v>15500</v>
      </c>
    </row>
    <row r="39" spans="1:26" s="4" customFormat="1" ht="27" customHeight="1">
      <c r="A39" s="19"/>
      <c r="B39" s="35" t="s">
        <v>21</v>
      </c>
      <c r="C39" s="35">
        <v>35</v>
      </c>
      <c r="D39" s="38" t="s">
        <v>124</v>
      </c>
      <c r="E39" s="96">
        <v>5</v>
      </c>
      <c r="F39" s="51">
        <v>20</v>
      </c>
      <c r="G39" s="52">
        <v>188</v>
      </c>
      <c r="H39" s="53">
        <v>1018385</v>
      </c>
      <c r="I39" s="57">
        <f t="shared" si="0"/>
        <v>5416.941489361702</v>
      </c>
      <c r="J39" s="55">
        <v>9542</v>
      </c>
      <c r="K39" s="56">
        <f t="shared" si="1"/>
        <v>1018385</v>
      </c>
      <c r="L39" s="57">
        <f t="shared" si="2"/>
        <v>106.72657723747642</v>
      </c>
      <c r="M39" s="31"/>
      <c r="N39" s="51">
        <v>20</v>
      </c>
      <c r="O39" s="52">
        <v>184</v>
      </c>
      <c r="P39" s="53">
        <v>1099870</v>
      </c>
      <c r="Q39" s="57">
        <f t="shared" si="3"/>
        <v>5977.554347826087</v>
      </c>
      <c r="R39" s="55">
        <v>7689</v>
      </c>
      <c r="S39" s="53">
        <v>1099870</v>
      </c>
      <c r="T39" s="57">
        <f t="shared" si="4"/>
        <v>143.04460918194823</v>
      </c>
      <c r="U39" s="83"/>
      <c r="V39" s="45"/>
      <c r="W39" s="114"/>
      <c r="X39" s="104">
        <v>8000</v>
      </c>
      <c r="Y39" s="105">
        <v>10000</v>
      </c>
      <c r="Z39" s="106">
        <v>12000</v>
      </c>
    </row>
    <row r="40" spans="1:26" s="4" customFormat="1" ht="27" customHeight="1">
      <c r="A40" s="19"/>
      <c r="B40" s="35" t="s">
        <v>21</v>
      </c>
      <c r="C40" s="35">
        <v>36</v>
      </c>
      <c r="D40" s="38" t="s">
        <v>236</v>
      </c>
      <c r="E40" s="96">
        <v>4</v>
      </c>
      <c r="F40" s="51"/>
      <c r="G40" s="52"/>
      <c r="H40" s="53"/>
      <c r="I40" s="57"/>
      <c r="J40" s="55"/>
      <c r="K40" s="56"/>
      <c r="L40" s="57"/>
      <c r="M40" s="31"/>
      <c r="N40" s="51">
        <v>20</v>
      </c>
      <c r="O40" s="52">
        <v>106</v>
      </c>
      <c r="P40" s="53">
        <v>623300</v>
      </c>
      <c r="Q40" s="57">
        <f t="shared" si="3"/>
        <v>5880.188679245283</v>
      </c>
      <c r="R40" s="55">
        <v>4379</v>
      </c>
      <c r="S40" s="53">
        <v>623300</v>
      </c>
      <c r="T40" s="57">
        <f t="shared" si="4"/>
        <v>142.3384334322905</v>
      </c>
      <c r="U40" s="83" t="s">
        <v>232</v>
      </c>
      <c r="V40" s="45"/>
      <c r="W40" s="114"/>
      <c r="X40" s="118">
        <v>3000</v>
      </c>
      <c r="Y40" s="105">
        <v>5900</v>
      </c>
      <c r="Z40" s="106">
        <v>6000</v>
      </c>
    </row>
    <row r="41" spans="1:26" s="4" customFormat="1" ht="27" customHeight="1">
      <c r="A41" s="19"/>
      <c r="B41" s="35" t="s">
        <v>21</v>
      </c>
      <c r="C41" s="35">
        <v>37</v>
      </c>
      <c r="D41" s="38" t="s">
        <v>237</v>
      </c>
      <c r="E41" s="96">
        <v>4</v>
      </c>
      <c r="F41" s="51"/>
      <c r="G41" s="52"/>
      <c r="H41" s="53"/>
      <c r="I41" s="57"/>
      <c r="J41" s="55"/>
      <c r="K41" s="56"/>
      <c r="L41" s="57"/>
      <c r="M41" s="31"/>
      <c r="N41" s="51">
        <v>20</v>
      </c>
      <c r="O41" s="52">
        <v>81</v>
      </c>
      <c r="P41" s="53">
        <v>412250</v>
      </c>
      <c r="Q41" s="57">
        <f>IF(AND(O41&gt;0,P41&gt;0),P41/O41,0)</f>
        <v>5089.506172839506</v>
      </c>
      <c r="R41" s="55">
        <v>2769</v>
      </c>
      <c r="S41" s="53">
        <v>412250</v>
      </c>
      <c r="T41" s="57">
        <f>IF(AND(R41&gt;0,S41&gt;0),S41/R41,0)</f>
        <v>148.88046226074394</v>
      </c>
      <c r="U41" s="83" t="s">
        <v>232</v>
      </c>
      <c r="V41" s="45"/>
      <c r="W41" s="114"/>
      <c r="X41" s="118">
        <v>3000</v>
      </c>
      <c r="Y41" s="105">
        <v>5100</v>
      </c>
      <c r="Z41" s="106">
        <v>5110</v>
      </c>
    </row>
    <row r="42" spans="1:26" s="4" customFormat="1" ht="27" customHeight="1">
      <c r="A42" s="19"/>
      <c r="B42" s="35" t="s">
        <v>21</v>
      </c>
      <c r="C42" s="35">
        <v>38</v>
      </c>
      <c r="D42" s="38" t="s">
        <v>234</v>
      </c>
      <c r="E42" s="96">
        <v>2</v>
      </c>
      <c r="F42" s="51"/>
      <c r="G42" s="52"/>
      <c r="H42" s="53"/>
      <c r="I42" s="57"/>
      <c r="J42" s="55"/>
      <c r="K42" s="56"/>
      <c r="L42" s="57"/>
      <c r="M42" s="31"/>
      <c r="N42" s="51">
        <v>20</v>
      </c>
      <c r="O42" s="52">
        <v>93</v>
      </c>
      <c r="P42" s="53">
        <v>440900</v>
      </c>
      <c r="Q42" s="57">
        <f t="shared" si="3"/>
        <v>4740.860215053764</v>
      </c>
      <c r="R42" s="55">
        <v>952</v>
      </c>
      <c r="S42" s="56">
        <v>440900</v>
      </c>
      <c r="T42" s="57">
        <f t="shared" si="4"/>
        <v>463.1302521008403</v>
      </c>
      <c r="U42" s="83" t="s">
        <v>232</v>
      </c>
      <c r="V42" s="45"/>
      <c r="W42" s="114"/>
      <c r="X42" s="118" t="s">
        <v>233</v>
      </c>
      <c r="Y42" s="105">
        <v>5052</v>
      </c>
      <c r="Z42" s="106">
        <v>5263</v>
      </c>
    </row>
    <row r="43" spans="1:26" s="4" customFormat="1" ht="27" customHeight="1">
      <c r="A43" s="19"/>
      <c r="B43" s="35" t="s">
        <v>21</v>
      </c>
      <c r="C43" s="35">
        <v>39</v>
      </c>
      <c r="D43" s="38" t="s">
        <v>238</v>
      </c>
      <c r="E43" s="96">
        <v>4</v>
      </c>
      <c r="F43" s="51"/>
      <c r="G43" s="52"/>
      <c r="H43" s="53"/>
      <c r="I43" s="57"/>
      <c r="J43" s="55"/>
      <c r="K43" s="56"/>
      <c r="L43" s="57"/>
      <c r="M43" s="31"/>
      <c r="N43" s="51">
        <v>20</v>
      </c>
      <c r="O43" s="52">
        <v>46</v>
      </c>
      <c r="P43" s="53">
        <v>431100</v>
      </c>
      <c r="Q43" s="57">
        <f t="shared" si="3"/>
        <v>9371.739130434782</v>
      </c>
      <c r="R43" s="55">
        <v>1882</v>
      </c>
      <c r="S43" s="53">
        <v>431100</v>
      </c>
      <c r="T43" s="57">
        <f t="shared" si="4"/>
        <v>229.06482465462275</v>
      </c>
      <c r="U43" s="83" t="s">
        <v>232</v>
      </c>
      <c r="V43" s="45"/>
      <c r="W43" s="114"/>
      <c r="X43" s="118">
        <v>3000</v>
      </c>
      <c r="Y43" s="105">
        <v>3100</v>
      </c>
      <c r="Z43" s="106">
        <v>3200</v>
      </c>
    </row>
    <row r="44" spans="1:26" s="4" customFormat="1" ht="27" customHeight="1">
      <c r="A44" s="19"/>
      <c r="B44" s="35" t="s">
        <v>21</v>
      </c>
      <c r="C44" s="35">
        <v>40</v>
      </c>
      <c r="D44" s="38" t="s">
        <v>231</v>
      </c>
      <c r="E44" s="96">
        <v>4</v>
      </c>
      <c r="F44" s="51"/>
      <c r="G44" s="52"/>
      <c r="H44" s="53"/>
      <c r="I44" s="57"/>
      <c r="J44" s="55"/>
      <c r="K44" s="56"/>
      <c r="L44" s="57"/>
      <c r="M44" s="31"/>
      <c r="N44" s="51">
        <v>20</v>
      </c>
      <c r="O44" s="52">
        <v>0</v>
      </c>
      <c r="P44" s="53">
        <v>0</v>
      </c>
      <c r="Q44" s="57">
        <f>IF(AND(O44&gt;0,P44&gt;0),P44/O44,0)</f>
        <v>0</v>
      </c>
      <c r="R44" s="55">
        <v>0</v>
      </c>
      <c r="S44" s="56">
        <v>0</v>
      </c>
      <c r="T44" s="57">
        <f>IF(AND(R44&gt;0,S44&gt;0),S44/R44,0)</f>
        <v>0</v>
      </c>
      <c r="U44" s="83" t="s">
        <v>232</v>
      </c>
      <c r="V44" s="45"/>
      <c r="W44" s="114"/>
      <c r="X44" s="118" t="s">
        <v>233</v>
      </c>
      <c r="Y44" s="105">
        <v>13000</v>
      </c>
      <c r="Z44" s="106">
        <v>13000</v>
      </c>
    </row>
    <row r="45" spans="1:26" s="4" customFormat="1" ht="27" customHeight="1">
      <c r="A45" s="19"/>
      <c r="B45" s="35" t="s">
        <v>21</v>
      </c>
      <c r="C45" s="35">
        <v>41</v>
      </c>
      <c r="D45" s="38" t="s">
        <v>235</v>
      </c>
      <c r="E45" s="96">
        <v>2</v>
      </c>
      <c r="F45" s="51"/>
      <c r="G45" s="52"/>
      <c r="H45" s="53"/>
      <c r="I45" s="57"/>
      <c r="J45" s="55"/>
      <c r="K45" s="56"/>
      <c r="L45" s="57"/>
      <c r="M45" s="31"/>
      <c r="N45" s="51">
        <v>20</v>
      </c>
      <c r="O45" s="52">
        <v>16</v>
      </c>
      <c r="P45" s="53">
        <v>136400</v>
      </c>
      <c r="Q45" s="57">
        <f>IF(AND(O45&gt;0,P45&gt;0),P45/O45,0)</f>
        <v>8525</v>
      </c>
      <c r="R45" s="55">
        <v>1819</v>
      </c>
      <c r="S45" s="56">
        <v>136400</v>
      </c>
      <c r="T45" s="57">
        <f>IF(AND(R45&gt;0,S45&gt;0),S45/R45,0)</f>
        <v>74.98625618471688</v>
      </c>
      <c r="U45" s="83" t="s">
        <v>232</v>
      </c>
      <c r="V45" s="45"/>
      <c r="W45" s="114"/>
      <c r="X45" s="118" t="s">
        <v>233</v>
      </c>
      <c r="Y45" s="119" t="s">
        <v>233</v>
      </c>
      <c r="Z45" s="120" t="s">
        <v>233</v>
      </c>
    </row>
    <row r="46" spans="1:26" s="4" customFormat="1" ht="27" customHeight="1">
      <c r="A46" s="19"/>
      <c r="B46" s="35" t="s">
        <v>21</v>
      </c>
      <c r="C46" s="35">
        <v>42</v>
      </c>
      <c r="D46" s="41" t="s">
        <v>214</v>
      </c>
      <c r="E46" s="96">
        <v>2</v>
      </c>
      <c r="F46" s="51">
        <v>15</v>
      </c>
      <c r="G46" s="52">
        <v>170</v>
      </c>
      <c r="H46" s="53">
        <v>1713750</v>
      </c>
      <c r="I46" s="57">
        <f t="shared" si="0"/>
        <v>10080.882352941177</v>
      </c>
      <c r="J46" s="55">
        <v>14931</v>
      </c>
      <c r="K46" s="56">
        <f t="shared" si="1"/>
        <v>1713750</v>
      </c>
      <c r="L46" s="57">
        <f t="shared" si="2"/>
        <v>114.77797870202933</v>
      </c>
      <c r="M46" s="31"/>
      <c r="N46" s="51">
        <v>15</v>
      </c>
      <c r="O46" s="52">
        <v>166</v>
      </c>
      <c r="P46" s="53">
        <v>992200</v>
      </c>
      <c r="Q46" s="57">
        <f t="shared" si="3"/>
        <v>5977.108433734939</v>
      </c>
      <c r="R46" s="55">
        <v>21041</v>
      </c>
      <c r="S46" s="53">
        <v>992200</v>
      </c>
      <c r="T46" s="57">
        <f t="shared" si="4"/>
        <v>47.15555344327741</v>
      </c>
      <c r="U46" s="82"/>
      <c r="V46" s="45"/>
      <c r="W46" s="114"/>
      <c r="X46" s="104">
        <v>4950</v>
      </c>
      <c r="Y46" s="105">
        <v>6000</v>
      </c>
      <c r="Z46" s="106">
        <v>7500</v>
      </c>
    </row>
    <row r="47" spans="1:26" s="4" customFormat="1" ht="27" customHeight="1">
      <c r="A47" s="19"/>
      <c r="B47" s="35" t="s">
        <v>21</v>
      </c>
      <c r="C47" s="35">
        <v>43</v>
      </c>
      <c r="D47" s="40" t="s">
        <v>142</v>
      </c>
      <c r="E47" s="96">
        <v>2</v>
      </c>
      <c r="F47" s="51">
        <v>20</v>
      </c>
      <c r="G47" s="52">
        <v>288</v>
      </c>
      <c r="H47" s="53">
        <v>2552064</v>
      </c>
      <c r="I47" s="57">
        <f t="shared" si="0"/>
        <v>8861.333333333334</v>
      </c>
      <c r="J47" s="55">
        <v>35136</v>
      </c>
      <c r="K47" s="56">
        <f t="shared" si="1"/>
        <v>2552064</v>
      </c>
      <c r="L47" s="57">
        <f t="shared" si="2"/>
        <v>72.63387978142076</v>
      </c>
      <c r="M47" s="31"/>
      <c r="N47" s="51">
        <v>20</v>
      </c>
      <c r="O47" s="52">
        <v>300</v>
      </c>
      <c r="P47" s="53">
        <v>2523859</v>
      </c>
      <c r="Q47" s="57">
        <f t="shared" si="3"/>
        <v>8412.863333333333</v>
      </c>
      <c r="R47" s="55">
        <v>36600</v>
      </c>
      <c r="S47" s="53">
        <v>2523859</v>
      </c>
      <c r="T47" s="57">
        <f t="shared" si="4"/>
        <v>68.9578961748634</v>
      </c>
      <c r="U47" s="82"/>
      <c r="V47" s="45"/>
      <c r="W47" s="114"/>
      <c r="X47" s="110">
        <v>9500</v>
      </c>
      <c r="Y47" s="111">
        <v>9500</v>
      </c>
      <c r="Z47" s="112">
        <v>11000</v>
      </c>
    </row>
    <row r="48" spans="1:26" s="4" customFormat="1" ht="27" customHeight="1">
      <c r="A48" s="19"/>
      <c r="B48" s="35" t="s">
        <v>21</v>
      </c>
      <c r="C48" s="35">
        <v>44</v>
      </c>
      <c r="D48" s="42" t="s">
        <v>147</v>
      </c>
      <c r="E48" s="96">
        <v>2</v>
      </c>
      <c r="F48" s="51">
        <v>20</v>
      </c>
      <c r="G48" s="52">
        <v>231</v>
      </c>
      <c r="H48" s="53">
        <v>1188200</v>
      </c>
      <c r="I48" s="57">
        <f t="shared" si="0"/>
        <v>5143.7229437229435</v>
      </c>
      <c r="J48" s="55">
        <v>11172</v>
      </c>
      <c r="K48" s="56">
        <f t="shared" si="1"/>
        <v>1188200</v>
      </c>
      <c r="L48" s="57">
        <f t="shared" si="2"/>
        <v>106.35517364840673</v>
      </c>
      <c r="M48" s="31"/>
      <c r="N48" s="51">
        <v>20</v>
      </c>
      <c r="O48" s="52">
        <v>257</v>
      </c>
      <c r="P48" s="53">
        <v>1539170</v>
      </c>
      <c r="Q48" s="57">
        <f t="shared" si="3"/>
        <v>5988.988326848249</v>
      </c>
      <c r="R48" s="55">
        <v>11516</v>
      </c>
      <c r="S48" s="56">
        <v>1539170</v>
      </c>
      <c r="T48" s="57">
        <f t="shared" si="4"/>
        <v>133.6549149010073</v>
      </c>
      <c r="U48" s="82"/>
      <c r="V48" s="45"/>
      <c r="W48" s="114"/>
      <c r="X48" s="110">
        <v>6300</v>
      </c>
      <c r="Y48" s="111">
        <v>6300</v>
      </c>
      <c r="Z48" s="112">
        <v>6500</v>
      </c>
    </row>
    <row r="49" spans="1:26" s="4" customFormat="1" ht="27" customHeight="1">
      <c r="A49" s="19"/>
      <c r="B49" s="35" t="s">
        <v>21</v>
      </c>
      <c r="C49" s="35">
        <v>45</v>
      </c>
      <c r="D49" s="38" t="s">
        <v>215</v>
      </c>
      <c r="E49" s="96">
        <v>5</v>
      </c>
      <c r="F49" s="51">
        <v>20</v>
      </c>
      <c r="G49" s="52">
        <v>130</v>
      </c>
      <c r="H49" s="53">
        <v>1810420</v>
      </c>
      <c r="I49" s="57">
        <f t="shared" si="0"/>
        <v>13926.307692307691</v>
      </c>
      <c r="J49" s="55">
        <v>7800</v>
      </c>
      <c r="K49" s="56">
        <f t="shared" si="1"/>
        <v>1810420</v>
      </c>
      <c r="L49" s="57">
        <f t="shared" si="2"/>
        <v>232.1051282051282</v>
      </c>
      <c r="M49" s="31"/>
      <c r="N49" s="51">
        <v>20</v>
      </c>
      <c r="O49" s="52">
        <v>114</v>
      </c>
      <c r="P49" s="53">
        <v>1765840</v>
      </c>
      <c r="Q49" s="57">
        <f t="shared" si="3"/>
        <v>15489.82456140351</v>
      </c>
      <c r="R49" s="55">
        <v>6840</v>
      </c>
      <c r="S49" s="53">
        <v>1765840</v>
      </c>
      <c r="T49" s="57">
        <f t="shared" si="4"/>
        <v>258.1637426900585</v>
      </c>
      <c r="U49" s="82"/>
      <c r="V49" s="45"/>
      <c r="W49" s="114"/>
      <c r="X49" s="104">
        <v>18800</v>
      </c>
      <c r="Y49" s="105">
        <v>23400</v>
      </c>
      <c r="Z49" s="106">
        <v>24300</v>
      </c>
    </row>
    <row r="50" spans="1:26" s="4" customFormat="1" ht="27" customHeight="1">
      <c r="A50" s="19"/>
      <c r="B50" s="35" t="s">
        <v>21</v>
      </c>
      <c r="C50" s="35">
        <v>46</v>
      </c>
      <c r="D50" s="40" t="s">
        <v>239</v>
      </c>
      <c r="E50" s="96">
        <v>2</v>
      </c>
      <c r="F50" s="51">
        <v>30</v>
      </c>
      <c r="G50" s="52">
        <v>483</v>
      </c>
      <c r="H50" s="53">
        <v>8510086</v>
      </c>
      <c r="I50" s="57">
        <f t="shared" si="0"/>
        <v>17619.22567287785</v>
      </c>
      <c r="J50" s="55">
        <v>29351</v>
      </c>
      <c r="K50" s="56">
        <f t="shared" si="1"/>
        <v>8510086</v>
      </c>
      <c r="L50" s="57">
        <f t="shared" si="2"/>
        <v>289.94194405642054</v>
      </c>
      <c r="M50" s="31"/>
      <c r="N50" s="51">
        <v>30</v>
      </c>
      <c r="O50" s="52">
        <v>261</v>
      </c>
      <c r="P50" s="53">
        <v>5552010</v>
      </c>
      <c r="Q50" s="57">
        <f t="shared" si="3"/>
        <v>21272.068965517243</v>
      </c>
      <c r="R50" s="55">
        <v>16815</v>
      </c>
      <c r="S50" s="53">
        <v>5552010</v>
      </c>
      <c r="T50" s="57">
        <f t="shared" si="4"/>
        <v>330.1819803746655</v>
      </c>
      <c r="U50" s="82"/>
      <c r="V50" s="45"/>
      <c r="W50" s="115"/>
      <c r="X50" s="110">
        <v>20561</v>
      </c>
      <c r="Y50" s="111">
        <v>21325</v>
      </c>
      <c r="Z50" s="112">
        <v>21582</v>
      </c>
    </row>
    <row r="51" spans="1:26" s="4" customFormat="1" ht="27" customHeight="1">
      <c r="A51" s="19"/>
      <c r="B51" s="35" t="s">
        <v>21</v>
      </c>
      <c r="C51" s="35">
        <v>47</v>
      </c>
      <c r="D51" s="38" t="s">
        <v>64</v>
      </c>
      <c r="E51" s="96">
        <v>2</v>
      </c>
      <c r="F51" s="51">
        <v>20</v>
      </c>
      <c r="G51" s="52">
        <v>254</v>
      </c>
      <c r="H51" s="53">
        <v>3380376</v>
      </c>
      <c r="I51" s="57">
        <f t="shared" si="0"/>
        <v>13308.566929133858</v>
      </c>
      <c r="J51" s="55">
        <v>23840</v>
      </c>
      <c r="K51" s="56">
        <f t="shared" si="1"/>
        <v>3380376</v>
      </c>
      <c r="L51" s="57">
        <f t="shared" si="2"/>
        <v>141.7942953020134</v>
      </c>
      <c r="M51" s="31"/>
      <c r="N51" s="51">
        <v>20</v>
      </c>
      <c r="O51" s="52">
        <v>230</v>
      </c>
      <c r="P51" s="53">
        <v>2447665</v>
      </c>
      <c r="Q51" s="57">
        <f t="shared" si="3"/>
        <v>10642.021739130434</v>
      </c>
      <c r="R51" s="55">
        <v>19875</v>
      </c>
      <c r="S51" s="53">
        <v>2447665</v>
      </c>
      <c r="T51" s="57">
        <f t="shared" si="4"/>
        <v>123.15295597484277</v>
      </c>
      <c r="U51" s="82"/>
      <c r="V51" s="45"/>
      <c r="W51" s="114"/>
      <c r="X51" s="110">
        <v>12000</v>
      </c>
      <c r="Y51" s="111">
        <v>14000</v>
      </c>
      <c r="Z51" s="112">
        <v>16000</v>
      </c>
    </row>
    <row r="52" spans="1:26" s="4" customFormat="1" ht="27" customHeight="1">
      <c r="A52" s="19"/>
      <c r="B52" s="35" t="s">
        <v>21</v>
      </c>
      <c r="C52" s="35">
        <v>48</v>
      </c>
      <c r="D52" s="40" t="s">
        <v>143</v>
      </c>
      <c r="E52" s="96">
        <v>2</v>
      </c>
      <c r="F52" s="51">
        <v>20</v>
      </c>
      <c r="G52" s="52">
        <v>279</v>
      </c>
      <c r="H52" s="53">
        <v>2721170</v>
      </c>
      <c r="I52" s="57">
        <f t="shared" si="0"/>
        <v>9753.297491039426</v>
      </c>
      <c r="J52" s="55">
        <v>22934</v>
      </c>
      <c r="K52" s="56">
        <f t="shared" si="1"/>
        <v>2721170</v>
      </c>
      <c r="L52" s="57">
        <f t="shared" si="2"/>
        <v>118.65221941222639</v>
      </c>
      <c r="M52" s="31"/>
      <c r="N52" s="51">
        <v>20</v>
      </c>
      <c r="O52" s="52">
        <v>301</v>
      </c>
      <c r="P52" s="53">
        <v>2465376</v>
      </c>
      <c r="Q52" s="57">
        <f t="shared" si="3"/>
        <v>8190.617940199336</v>
      </c>
      <c r="R52" s="55">
        <v>25416</v>
      </c>
      <c r="S52" s="53">
        <v>2465376</v>
      </c>
      <c r="T52" s="57">
        <f t="shared" si="4"/>
        <v>97.00094428706326</v>
      </c>
      <c r="U52" s="82"/>
      <c r="V52" s="45"/>
      <c r="W52" s="114"/>
      <c r="X52" s="110">
        <v>10000</v>
      </c>
      <c r="Y52" s="111">
        <v>10000</v>
      </c>
      <c r="Z52" s="112">
        <v>10100</v>
      </c>
    </row>
    <row r="53" spans="1:26" s="4" customFormat="1" ht="27" customHeight="1">
      <c r="A53" s="19"/>
      <c r="B53" s="35" t="s">
        <v>21</v>
      </c>
      <c r="C53" s="35">
        <v>49</v>
      </c>
      <c r="D53" s="38" t="s">
        <v>216</v>
      </c>
      <c r="E53" s="96">
        <v>2</v>
      </c>
      <c r="F53" s="51">
        <v>10</v>
      </c>
      <c r="G53" s="52">
        <v>120</v>
      </c>
      <c r="H53" s="53">
        <v>993400</v>
      </c>
      <c r="I53" s="57">
        <f t="shared" si="0"/>
        <v>8278.333333333334</v>
      </c>
      <c r="J53" s="55">
        <v>15255</v>
      </c>
      <c r="K53" s="56">
        <f t="shared" si="1"/>
        <v>993400</v>
      </c>
      <c r="L53" s="57">
        <f t="shared" si="2"/>
        <v>65.11963290724353</v>
      </c>
      <c r="M53" s="31"/>
      <c r="N53" s="51">
        <v>10</v>
      </c>
      <c r="O53" s="52">
        <v>120</v>
      </c>
      <c r="P53" s="53">
        <v>1028280</v>
      </c>
      <c r="Q53" s="57">
        <f t="shared" si="3"/>
        <v>8569</v>
      </c>
      <c r="R53" s="55">
        <v>15381</v>
      </c>
      <c r="S53" s="56">
        <v>1028280</v>
      </c>
      <c r="T53" s="57">
        <f t="shared" si="4"/>
        <v>66.85391066900722</v>
      </c>
      <c r="U53" s="82"/>
      <c r="V53" s="45"/>
      <c r="W53" s="114"/>
      <c r="X53" s="110">
        <v>8750</v>
      </c>
      <c r="Y53" s="111">
        <v>9000</v>
      </c>
      <c r="Z53" s="112">
        <v>9500</v>
      </c>
    </row>
    <row r="54" spans="1:26" s="4" customFormat="1" ht="27" customHeight="1">
      <c r="A54" s="19"/>
      <c r="B54" s="35" t="s">
        <v>21</v>
      </c>
      <c r="C54" s="35">
        <v>50</v>
      </c>
      <c r="D54" s="38" t="s">
        <v>65</v>
      </c>
      <c r="E54" s="96">
        <v>5</v>
      </c>
      <c r="F54" s="51">
        <v>20</v>
      </c>
      <c r="G54" s="52">
        <v>129</v>
      </c>
      <c r="H54" s="53">
        <v>1087490</v>
      </c>
      <c r="I54" s="57">
        <f t="shared" si="0"/>
        <v>8430.15503875969</v>
      </c>
      <c r="J54" s="55">
        <v>11911</v>
      </c>
      <c r="K54" s="56">
        <f t="shared" si="1"/>
        <v>1087490</v>
      </c>
      <c r="L54" s="57">
        <f t="shared" si="2"/>
        <v>91.30131810931073</v>
      </c>
      <c r="M54" s="31"/>
      <c r="N54" s="51">
        <v>20</v>
      </c>
      <c r="O54" s="52">
        <v>139</v>
      </c>
      <c r="P54" s="53">
        <v>2133240</v>
      </c>
      <c r="Q54" s="57">
        <f t="shared" si="3"/>
        <v>15347.05035971223</v>
      </c>
      <c r="R54" s="55">
        <v>12957</v>
      </c>
      <c r="S54" s="53">
        <v>2133240</v>
      </c>
      <c r="T54" s="57">
        <f t="shared" si="4"/>
        <v>164.63996295438758</v>
      </c>
      <c r="U54" s="82"/>
      <c r="V54" s="45"/>
      <c r="W54" s="114"/>
      <c r="X54" s="110">
        <v>11500</v>
      </c>
      <c r="Y54" s="111">
        <v>12650</v>
      </c>
      <c r="Z54" s="112">
        <v>13800</v>
      </c>
    </row>
    <row r="55" spans="1:26" s="4" customFormat="1" ht="27" customHeight="1">
      <c r="A55" s="19"/>
      <c r="B55" s="35" t="s">
        <v>21</v>
      </c>
      <c r="C55" s="35">
        <v>51</v>
      </c>
      <c r="D55" s="38" t="s">
        <v>158</v>
      </c>
      <c r="E55" s="96">
        <v>2</v>
      </c>
      <c r="F55" s="51">
        <v>12</v>
      </c>
      <c r="G55" s="52">
        <v>152</v>
      </c>
      <c r="H55" s="53">
        <v>1008241</v>
      </c>
      <c r="I55" s="57">
        <f t="shared" si="0"/>
        <v>6633.164473684211</v>
      </c>
      <c r="J55" s="55">
        <v>13195</v>
      </c>
      <c r="K55" s="56">
        <f t="shared" si="1"/>
        <v>1008241</v>
      </c>
      <c r="L55" s="57">
        <f t="shared" si="2"/>
        <v>76.41083743842364</v>
      </c>
      <c r="M55" s="31"/>
      <c r="N55" s="51">
        <v>12</v>
      </c>
      <c r="O55" s="52">
        <v>196</v>
      </c>
      <c r="P55" s="53">
        <v>1228901</v>
      </c>
      <c r="Q55" s="57">
        <f t="shared" si="3"/>
        <v>6269.90306122449</v>
      </c>
      <c r="R55" s="55">
        <v>16755</v>
      </c>
      <c r="S55" s="53">
        <v>1228901</v>
      </c>
      <c r="T55" s="57">
        <f t="shared" si="4"/>
        <v>73.34532975231274</v>
      </c>
      <c r="U55" s="82"/>
      <c r="V55" s="45"/>
      <c r="W55" s="114"/>
      <c r="X55" s="110">
        <v>10000</v>
      </c>
      <c r="Y55" s="111">
        <v>6400</v>
      </c>
      <c r="Z55" s="112">
        <v>6800</v>
      </c>
    </row>
    <row r="56" spans="1:26" s="4" customFormat="1" ht="27" customHeight="1">
      <c r="A56" s="19"/>
      <c r="B56" s="35" t="s">
        <v>21</v>
      </c>
      <c r="C56" s="35">
        <v>52</v>
      </c>
      <c r="D56" s="38" t="s">
        <v>66</v>
      </c>
      <c r="E56" s="96">
        <v>2</v>
      </c>
      <c r="F56" s="51">
        <v>30</v>
      </c>
      <c r="G56" s="52">
        <v>390</v>
      </c>
      <c r="H56" s="53">
        <v>2833211</v>
      </c>
      <c r="I56" s="57">
        <f t="shared" si="0"/>
        <v>7264.6435897435895</v>
      </c>
      <c r="J56" s="55">
        <v>36605</v>
      </c>
      <c r="K56" s="56">
        <f t="shared" si="1"/>
        <v>2833211</v>
      </c>
      <c r="L56" s="57">
        <f t="shared" si="2"/>
        <v>77.399562901243</v>
      </c>
      <c r="M56" s="31"/>
      <c r="N56" s="51">
        <v>30</v>
      </c>
      <c r="O56" s="52">
        <v>420</v>
      </c>
      <c r="P56" s="53">
        <v>3114354</v>
      </c>
      <c r="Q56" s="57">
        <f t="shared" si="3"/>
        <v>7415.128571428571</v>
      </c>
      <c r="R56" s="55">
        <v>38985</v>
      </c>
      <c r="S56" s="53">
        <v>3114354</v>
      </c>
      <c r="T56" s="57">
        <f t="shared" si="4"/>
        <v>79.88595613697576</v>
      </c>
      <c r="U56" s="82"/>
      <c r="V56" s="45"/>
      <c r="W56" s="114"/>
      <c r="X56" s="110">
        <v>7665</v>
      </c>
      <c r="Y56" s="111">
        <v>8065</v>
      </c>
      <c r="Z56" s="112">
        <v>8465</v>
      </c>
    </row>
    <row r="57" spans="1:26" s="4" customFormat="1" ht="27" customHeight="1">
      <c r="A57" s="19"/>
      <c r="B57" s="35" t="s">
        <v>21</v>
      </c>
      <c r="C57" s="35">
        <v>53</v>
      </c>
      <c r="D57" s="38" t="s">
        <v>217</v>
      </c>
      <c r="E57" s="96">
        <v>2</v>
      </c>
      <c r="F57" s="51">
        <v>22</v>
      </c>
      <c r="G57" s="52">
        <v>347</v>
      </c>
      <c r="H57" s="53">
        <v>2921613</v>
      </c>
      <c r="I57" s="57">
        <f t="shared" si="0"/>
        <v>8419.634005763688</v>
      </c>
      <c r="J57" s="55">
        <v>17487</v>
      </c>
      <c r="K57" s="56">
        <f t="shared" si="1"/>
        <v>2921613</v>
      </c>
      <c r="L57" s="57">
        <f t="shared" si="2"/>
        <v>167.07342597358038</v>
      </c>
      <c r="M57" s="31"/>
      <c r="N57" s="51">
        <v>22</v>
      </c>
      <c r="O57" s="52">
        <v>365</v>
      </c>
      <c r="P57" s="53">
        <v>3197015</v>
      </c>
      <c r="Q57" s="57">
        <f t="shared" si="3"/>
        <v>8758.945205479453</v>
      </c>
      <c r="R57" s="55">
        <v>17890</v>
      </c>
      <c r="S57" s="53">
        <v>3197015</v>
      </c>
      <c r="T57" s="57">
        <f t="shared" si="4"/>
        <v>178.70402459474568</v>
      </c>
      <c r="U57" s="82"/>
      <c r="V57" s="45"/>
      <c r="W57" s="114"/>
      <c r="X57" s="110">
        <v>8400</v>
      </c>
      <c r="Y57" s="111">
        <v>9200</v>
      </c>
      <c r="Z57" s="112">
        <v>9900</v>
      </c>
    </row>
    <row r="58" spans="1:26" s="4" customFormat="1" ht="27" customHeight="1">
      <c r="A58" s="19"/>
      <c r="B58" s="35" t="s">
        <v>21</v>
      </c>
      <c r="C58" s="35">
        <v>54</v>
      </c>
      <c r="D58" s="38" t="s">
        <v>67</v>
      </c>
      <c r="E58" s="96">
        <v>2</v>
      </c>
      <c r="F58" s="51">
        <v>10</v>
      </c>
      <c r="G58" s="52">
        <v>104</v>
      </c>
      <c r="H58" s="53">
        <v>218800</v>
      </c>
      <c r="I58" s="57">
        <f t="shared" si="0"/>
        <v>2103.846153846154</v>
      </c>
      <c r="J58" s="55">
        <v>9504</v>
      </c>
      <c r="K58" s="56">
        <f t="shared" si="1"/>
        <v>218800</v>
      </c>
      <c r="L58" s="57">
        <f t="shared" si="2"/>
        <v>23.021885521885523</v>
      </c>
      <c r="M58" s="31"/>
      <c r="N58" s="51">
        <v>10</v>
      </c>
      <c r="O58" s="52">
        <v>144</v>
      </c>
      <c r="P58" s="53">
        <v>421785</v>
      </c>
      <c r="Q58" s="57">
        <f t="shared" si="3"/>
        <v>2929.0625</v>
      </c>
      <c r="R58" s="55">
        <v>14622</v>
      </c>
      <c r="S58" s="53">
        <v>421785</v>
      </c>
      <c r="T58" s="57">
        <f t="shared" si="4"/>
        <v>28.845917111202297</v>
      </c>
      <c r="U58" s="82"/>
      <c r="V58" s="45"/>
      <c r="W58" s="114"/>
      <c r="X58" s="104">
        <v>3000</v>
      </c>
      <c r="Y58" s="105">
        <v>3500</v>
      </c>
      <c r="Z58" s="106">
        <v>4000</v>
      </c>
    </row>
    <row r="59" spans="1:26" s="4" customFormat="1" ht="27" customHeight="1">
      <c r="A59" s="19"/>
      <c r="B59" s="35" t="s">
        <v>21</v>
      </c>
      <c r="C59" s="35">
        <v>55</v>
      </c>
      <c r="D59" s="38" t="s">
        <v>240</v>
      </c>
      <c r="E59" s="96">
        <v>2</v>
      </c>
      <c r="F59" s="51">
        <v>20</v>
      </c>
      <c r="G59" s="52">
        <v>40</v>
      </c>
      <c r="H59" s="53">
        <v>174930</v>
      </c>
      <c r="I59" s="57">
        <f t="shared" si="0"/>
        <v>4373.25</v>
      </c>
      <c r="J59" s="55">
        <v>2916</v>
      </c>
      <c r="K59" s="56">
        <f t="shared" si="1"/>
        <v>174930</v>
      </c>
      <c r="L59" s="57">
        <f t="shared" si="2"/>
        <v>59.989711934156375</v>
      </c>
      <c r="M59" s="31"/>
      <c r="N59" s="51">
        <v>20</v>
      </c>
      <c r="O59" s="52">
        <v>129</v>
      </c>
      <c r="P59" s="53">
        <v>608204</v>
      </c>
      <c r="Q59" s="57">
        <f t="shared" si="3"/>
        <v>4714.759689922481</v>
      </c>
      <c r="R59" s="55">
        <v>9555</v>
      </c>
      <c r="S59" s="53">
        <v>608204</v>
      </c>
      <c r="T59" s="57">
        <f t="shared" si="4"/>
        <v>63.652956567242285</v>
      </c>
      <c r="U59" s="83"/>
      <c r="V59" s="45"/>
      <c r="W59" s="47"/>
      <c r="X59" s="104">
        <v>13000</v>
      </c>
      <c r="Y59" s="105">
        <v>13200</v>
      </c>
      <c r="Z59" s="106">
        <v>14300</v>
      </c>
    </row>
    <row r="60" spans="1:26" s="4" customFormat="1" ht="27" customHeight="1">
      <c r="A60" s="19"/>
      <c r="B60" s="35" t="s">
        <v>21</v>
      </c>
      <c r="C60" s="35">
        <v>56</v>
      </c>
      <c r="D60" s="38" t="s">
        <v>184</v>
      </c>
      <c r="E60" s="96">
        <v>4</v>
      </c>
      <c r="F60" s="51">
        <v>10</v>
      </c>
      <c r="G60" s="52">
        <v>60</v>
      </c>
      <c r="H60" s="53">
        <v>224475</v>
      </c>
      <c r="I60" s="57">
        <f t="shared" si="0"/>
        <v>3741.25</v>
      </c>
      <c r="J60" s="55">
        <v>2141</v>
      </c>
      <c r="K60" s="56">
        <f t="shared" si="1"/>
        <v>224475</v>
      </c>
      <c r="L60" s="57">
        <f t="shared" si="2"/>
        <v>104.8458664175619</v>
      </c>
      <c r="M60" s="31"/>
      <c r="N60" s="51">
        <v>10</v>
      </c>
      <c r="O60" s="52">
        <v>221</v>
      </c>
      <c r="P60" s="53">
        <v>1380834</v>
      </c>
      <c r="Q60" s="57">
        <f t="shared" si="3"/>
        <v>6248.117647058823</v>
      </c>
      <c r="R60" s="55">
        <v>10705</v>
      </c>
      <c r="S60" s="53">
        <v>1380834</v>
      </c>
      <c r="T60" s="57">
        <f t="shared" si="4"/>
        <v>128.98963101354508</v>
      </c>
      <c r="U60" s="83"/>
      <c r="V60" s="45"/>
      <c r="W60" s="47"/>
      <c r="X60" s="104">
        <v>3750</v>
      </c>
      <c r="Y60" s="105">
        <v>3800</v>
      </c>
      <c r="Z60" s="106">
        <v>3850</v>
      </c>
    </row>
    <row r="61" spans="1:26" s="4" customFormat="1" ht="27" customHeight="1">
      <c r="A61" s="19"/>
      <c r="B61" s="35" t="s">
        <v>21</v>
      </c>
      <c r="C61" s="35">
        <v>57</v>
      </c>
      <c r="D61" s="38" t="s">
        <v>194</v>
      </c>
      <c r="E61" s="96">
        <v>2</v>
      </c>
      <c r="F61" s="51">
        <v>20</v>
      </c>
      <c r="G61" s="52">
        <v>171</v>
      </c>
      <c r="H61" s="53">
        <v>1820975</v>
      </c>
      <c r="I61" s="57">
        <f t="shared" si="0"/>
        <v>10648.976608187135</v>
      </c>
      <c r="J61" s="55">
        <v>8922</v>
      </c>
      <c r="K61" s="56">
        <f t="shared" si="1"/>
        <v>1820975</v>
      </c>
      <c r="L61" s="57">
        <f t="shared" si="2"/>
        <v>204.09941717103789</v>
      </c>
      <c r="M61" s="31"/>
      <c r="N61" s="51">
        <v>20</v>
      </c>
      <c r="O61" s="52">
        <v>357</v>
      </c>
      <c r="P61" s="53">
        <v>3877007</v>
      </c>
      <c r="Q61" s="57">
        <f t="shared" si="3"/>
        <v>10859.963585434174</v>
      </c>
      <c r="R61" s="55">
        <v>18893</v>
      </c>
      <c r="S61" s="53">
        <v>3877007</v>
      </c>
      <c r="T61" s="57">
        <f t="shared" si="4"/>
        <v>205.2086487058699</v>
      </c>
      <c r="U61" s="83"/>
      <c r="V61" s="45"/>
      <c r="W61" s="47"/>
      <c r="X61" s="104">
        <v>9928</v>
      </c>
      <c r="Y61" s="105">
        <v>10901</v>
      </c>
      <c r="Z61" s="106">
        <v>10954</v>
      </c>
    </row>
    <row r="62" spans="1:26" s="4" customFormat="1" ht="27" customHeight="1">
      <c r="A62" s="19"/>
      <c r="B62" s="35" t="s">
        <v>21</v>
      </c>
      <c r="C62" s="35">
        <v>58</v>
      </c>
      <c r="D62" s="38" t="s">
        <v>241</v>
      </c>
      <c r="E62" s="96">
        <v>5</v>
      </c>
      <c r="F62" s="51"/>
      <c r="G62" s="52"/>
      <c r="H62" s="53"/>
      <c r="I62" s="57"/>
      <c r="J62" s="55"/>
      <c r="K62" s="56"/>
      <c r="L62" s="57"/>
      <c r="M62" s="31"/>
      <c r="N62" s="51">
        <v>10</v>
      </c>
      <c r="O62" s="52">
        <v>9</v>
      </c>
      <c r="P62" s="53">
        <v>61150</v>
      </c>
      <c r="Q62" s="57">
        <f t="shared" si="3"/>
        <v>6794.444444444444</v>
      </c>
      <c r="R62" s="55">
        <v>612</v>
      </c>
      <c r="S62" s="53">
        <v>61150</v>
      </c>
      <c r="T62" s="57">
        <f t="shared" si="4"/>
        <v>99.91830065359477</v>
      </c>
      <c r="U62" s="83" t="s">
        <v>232</v>
      </c>
      <c r="V62" s="45"/>
      <c r="W62" s="47"/>
      <c r="X62" s="118" t="s">
        <v>179</v>
      </c>
      <c r="Y62" s="105">
        <v>9450</v>
      </c>
      <c r="Z62" s="106">
        <v>9900</v>
      </c>
    </row>
    <row r="63" spans="1:26" s="4" customFormat="1" ht="27" customHeight="1">
      <c r="A63" s="19"/>
      <c r="B63" s="35" t="s">
        <v>21</v>
      </c>
      <c r="C63" s="35">
        <v>59</v>
      </c>
      <c r="D63" s="38" t="s">
        <v>242</v>
      </c>
      <c r="E63" s="96">
        <v>5</v>
      </c>
      <c r="F63" s="51"/>
      <c r="G63" s="52"/>
      <c r="H63" s="53"/>
      <c r="I63" s="57"/>
      <c r="J63" s="55"/>
      <c r="K63" s="56"/>
      <c r="L63" s="57"/>
      <c r="M63" s="31"/>
      <c r="N63" s="51">
        <v>10</v>
      </c>
      <c r="O63" s="52">
        <v>0</v>
      </c>
      <c r="P63" s="53">
        <v>0</v>
      </c>
      <c r="Q63" s="57">
        <f t="shared" si="3"/>
        <v>0</v>
      </c>
      <c r="R63" s="55">
        <v>0</v>
      </c>
      <c r="S63" s="53">
        <v>0</v>
      </c>
      <c r="T63" s="57">
        <f t="shared" si="4"/>
        <v>0</v>
      </c>
      <c r="U63" s="83" t="s">
        <v>232</v>
      </c>
      <c r="V63" s="45"/>
      <c r="W63" s="47"/>
      <c r="X63" s="118" t="s">
        <v>179</v>
      </c>
      <c r="Y63" s="119" t="s">
        <v>179</v>
      </c>
      <c r="Z63" s="120" t="s">
        <v>179</v>
      </c>
    </row>
    <row r="64" spans="1:26" s="4" customFormat="1" ht="27" customHeight="1">
      <c r="A64" s="19"/>
      <c r="B64" s="35" t="s">
        <v>21</v>
      </c>
      <c r="C64" s="35">
        <v>60</v>
      </c>
      <c r="D64" s="38" t="s">
        <v>243</v>
      </c>
      <c r="E64" s="96">
        <v>4</v>
      </c>
      <c r="F64" s="51"/>
      <c r="G64" s="52"/>
      <c r="H64" s="53"/>
      <c r="I64" s="57"/>
      <c r="J64" s="55"/>
      <c r="K64" s="56"/>
      <c r="L64" s="57"/>
      <c r="M64" s="31"/>
      <c r="N64" s="51">
        <v>10</v>
      </c>
      <c r="O64" s="52">
        <v>5</v>
      </c>
      <c r="P64" s="53">
        <v>48450</v>
      </c>
      <c r="Q64" s="57">
        <f>IF(AND(O64&gt;0,P64&gt;0),P64/O64,0)</f>
        <v>9690</v>
      </c>
      <c r="R64" s="55">
        <v>323</v>
      </c>
      <c r="S64" s="53">
        <v>48450</v>
      </c>
      <c r="T64" s="57">
        <f>IF(AND(R64&gt;0,S64&gt;0),S64/R64,0)</f>
        <v>150</v>
      </c>
      <c r="U64" s="83" t="s">
        <v>232</v>
      </c>
      <c r="V64" s="45"/>
      <c r="W64" s="47"/>
      <c r="X64" s="118" t="s">
        <v>179</v>
      </c>
      <c r="Y64" s="119">
        <v>10000</v>
      </c>
      <c r="Z64" s="120">
        <v>12000</v>
      </c>
    </row>
    <row r="65" spans="1:26" s="4" customFormat="1" ht="27" customHeight="1">
      <c r="A65" s="19"/>
      <c r="B65" s="35" t="s">
        <v>21</v>
      </c>
      <c r="C65" s="35">
        <v>61</v>
      </c>
      <c r="D65" s="38" t="s">
        <v>253</v>
      </c>
      <c r="E65" s="96">
        <v>4</v>
      </c>
      <c r="F65" s="51"/>
      <c r="G65" s="52"/>
      <c r="H65" s="53"/>
      <c r="I65" s="57"/>
      <c r="J65" s="55"/>
      <c r="K65" s="56"/>
      <c r="L65" s="57"/>
      <c r="M65" s="31"/>
      <c r="N65" s="51">
        <v>10</v>
      </c>
      <c r="O65" s="52">
        <v>22</v>
      </c>
      <c r="P65" s="53">
        <v>281100</v>
      </c>
      <c r="Q65" s="57">
        <f>IF(AND(O65&gt;0,P65&gt;0),P65/O65,0)</f>
        <v>12777.272727272728</v>
      </c>
      <c r="R65" s="55">
        <v>1406</v>
      </c>
      <c r="S65" s="53">
        <v>281100</v>
      </c>
      <c r="T65" s="57">
        <f t="shared" si="4"/>
        <v>199.92887624466573</v>
      </c>
      <c r="U65" s="83" t="s">
        <v>250</v>
      </c>
      <c r="V65" s="45"/>
      <c r="W65" s="47"/>
      <c r="X65" s="118">
        <v>17829</v>
      </c>
      <c r="Y65" s="119">
        <v>17933</v>
      </c>
      <c r="Z65" s="120">
        <v>17933</v>
      </c>
    </row>
    <row r="66" spans="1:26" s="4" customFormat="1" ht="27" customHeight="1">
      <c r="A66" s="19"/>
      <c r="B66" s="35" t="s">
        <v>21</v>
      </c>
      <c r="C66" s="35">
        <v>62</v>
      </c>
      <c r="D66" s="40" t="s">
        <v>68</v>
      </c>
      <c r="E66" s="96">
        <v>2</v>
      </c>
      <c r="F66" s="51">
        <v>20</v>
      </c>
      <c r="G66" s="52">
        <v>213</v>
      </c>
      <c r="H66" s="53">
        <v>2545743</v>
      </c>
      <c r="I66" s="57">
        <f t="shared" si="0"/>
        <v>11951.845070422536</v>
      </c>
      <c r="J66" s="55">
        <v>20576</v>
      </c>
      <c r="K66" s="56">
        <f t="shared" si="1"/>
        <v>2545743</v>
      </c>
      <c r="L66" s="57">
        <f t="shared" si="2"/>
        <v>123.72390163297045</v>
      </c>
      <c r="M66" s="31"/>
      <c r="N66" s="51">
        <v>20</v>
      </c>
      <c r="O66" s="52">
        <v>228</v>
      </c>
      <c r="P66" s="53">
        <v>2781308</v>
      </c>
      <c r="Q66" s="57">
        <f t="shared" si="3"/>
        <v>12198.719298245614</v>
      </c>
      <c r="R66" s="55">
        <v>22683</v>
      </c>
      <c r="S66" s="53">
        <v>2781308</v>
      </c>
      <c r="T66" s="57">
        <f t="shared" si="4"/>
        <v>122.6164087642728</v>
      </c>
      <c r="U66" s="82"/>
      <c r="V66" s="45"/>
      <c r="W66" s="114"/>
      <c r="X66" s="110">
        <v>12000</v>
      </c>
      <c r="Y66" s="111">
        <v>12200</v>
      </c>
      <c r="Z66" s="112">
        <v>12250</v>
      </c>
    </row>
    <row r="67" spans="1:26" s="4" customFormat="1" ht="27" customHeight="1">
      <c r="A67" s="19"/>
      <c r="B67" s="35" t="s">
        <v>21</v>
      </c>
      <c r="C67" s="35">
        <v>63</v>
      </c>
      <c r="D67" s="40" t="s">
        <v>29</v>
      </c>
      <c r="E67" s="96">
        <v>2</v>
      </c>
      <c r="F67" s="51">
        <v>40</v>
      </c>
      <c r="G67" s="52">
        <v>311</v>
      </c>
      <c r="H67" s="53">
        <v>13448407</v>
      </c>
      <c r="I67" s="57">
        <f t="shared" si="0"/>
        <v>43242.46623794212</v>
      </c>
      <c r="J67" s="55">
        <v>22059</v>
      </c>
      <c r="K67" s="56">
        <f t="shared" si="1"/>
        <v>13448407</v>
      </c>
      <c r="L67" s="57">
        <f t="shared" si="2"/>
        <v>609.6562400834126</v>
      </c>
      <c r="M67" s="31"/>
      <c r="N67" s="51">
        <v>40</v>
      </c>
      <c r="O67" s="52">
        <v>310</v>
      </c>
      <c r="P67" s="53">
        <v>12971280</v>
      </c>
      <c r="Q67" s="57">
        <f t="shared" si="3"/>
        <v>41842.83870967742</v>
      </c>
      <c r="R67" s="55">
        <v>21668</v>
      </c>
      <c r="S67" s="53">
        <v>12971280</v>
      </c>
      <c r="T67" s="57">
        <f t="shared" si="4"/>
        <v>598.6376223001662</v>
      </c>
      <c r="U67" s="82"/>
      <c r="V67" s="45"/>
      <c r="W67" s="114"/>
      <c r="X67" s="110">
        <v>43022</v>
      </c>
      <c r="Y67" s="111">
        <v>41844</v>
      </c>
      <c r="Z67" s="112">
        <v>41846</v>
      </c>
    </row>
    <row r="68" spans="1:26" s="4" customFormat="1" ht="27" customHeight="1">
      <c r="A68" s="19"/>
      <c r="B68" s="35" t="s">
        <v>21</v>
      </c>
      <c r="C68" s="35">
        <v>64</v>
      </c>
      <c r="D68" s="40" t="s">
        <v>69</v>
      </c>
      <c r="E68" s="96">
        <v>2</v>
      </c>
      <c r="F68" s="51">
        <v>25</v>
      </c>
      <c r="G68" s="52">
        <v>444</v>
      </c>
      <c r="H68" s="53">
        <v>4347893</v>
      </c>
      <c r="I68" s="57">
        <f t="shared" si="0"/>
        <v>9792.551801801801</v>
      </c>
      <c r="J68" s="55">
        <v>38029</v>
      </c>
      <c r="K68" s="56">
        <f t="shared" si="1"/>
        <v>4347893</v>
      </c>
      <c r="L68" s="57">
        <f t="shared" si="2"/>
        <v>114.3309842488627</v>
      </c>
      <c r="M68" s="31"/>
      <c r="N68" s="51">
        <v>30</v>
      </c>
      <c r="O68" s="52">
        <v>453</v>
      </c>
      <c r="P68" s="53">
        <v>4314466</v>
      </c>
      <c r="Q68" s="57">
        <f t="shared" si="3"/>
        <v>9524.207505518763</v>
      </c>
      <c r="R68" s="55">
        <v>39327</v>
      </c>
      <c r="S68" s="53">
        <v>4314466</v>
      </c>
      <c r="T68" s="57">
        <f t="shared" si="4"/>
        <v>109.70747832278079</v>
      </c>
      <c r="U68" s="82"/>
      <c r="V68" s="45"/>
      <c r="W68" s="114"/>
      <c r="X68" s="104">
        <v>10000</v>
      </c>
      <c r="Y68" s="105">
        <v>10000</v>
      </c>
      <c r="Z68" s="106">
        <v>10500</v>
      </c>
    </row>
    <row r="69" spans="1:26" s="4" customFormat="1" ht="27" customHeight="1">
      <c r="A69" s="19"/>
      <c r="B69" s="35" t="s">
        <v>21</v>
      </c>
      <c r="C69" s="35">
        <v>65</v>
      </c>
      <c r="D69" s="38" t="s">
        <v>70</v>
      </c>
      <c r="E69" s="96">
        <v>5</v>
      </c>
      <c r="F69" s="51">
        <v>14</v>
      </c>
      <c r="G69" s="52">
        <v>186</v>
      </c>
      <c r="H69" s="53">
        <v>2423485</v>
      </c>
      <c r="I69" s="57">
        <f t="shared" si="0"/>
        <v>13029.489247311827</v>
      </c>
      <c r="J69" s="55">
        <v>14124</v>
      </c>
      <c r="K69" s="56">
        <f t="shared" si="1"/>
        <v>2423485</v>
      </c>
      <c r="L69" s="57">
        <f t="shared" si="2"/>
        <v>171.5863069951855</v>
      </c>
      <c r="M69" s="31"/>
      <c r="N69" s="51">
        <v>14</v>
      </c>
      <c r="O69" s="52">
        <v>157</v>
      </c>
      <c r="P69" s="53">
        <v>2043842</v>
      </c>
      <c r="Q69" s="57">
        <f t="shared" si="3"/>
        <v>13018.101910828025</v>
      </c>
      <c r="R69" s="55">
        <v>12887</v>
      </c>
      <c r="S69" s="53">
        <v>2043842</v>
      </c>
      <c r="T69" s="57">
        <f t="shared" si="4"/>
        <v>158.5971909676418</v>
      </c>
      <c r="U69" s="82"/>
      <c r="V69" s="45"/>
      <c r="W69" s="114"/>
      <c r="X69" s="110">
        <v>10000</v>
      </c>
      <c r="Y69" s="111">
        <v>13200</v>
      </c>
      <c r="Z69" s="112">
        <v>13500</v>
      </c>
    </row>
    <row r="70" spans="1:26" s="4" customFormat="1" ht="27" customHeight="1">
      <c r="A70" s="19"/>
      <c r="B70" s="35" t="s">
        <v>21</v>
      </c>
      <c r="C70" s="35">
        <v>66</v>
      </c>
      <c r="D70" s="38" t="s">
        <v>71</v>
      </c>
      <c r="E70" s="96">
        <v>5</v>
      </c>
      <c r="F70" s="51">
        <v>30</v>
      </c>
      <c r="G70" s="52">
        <v>363</v>
      </c>
      <c r="H70" s="53">
        <v>2994500</v>
      </c>
      <c r="I70" s="57">
        <f t="shared" si="0"/>
        <v>8249.311294765841</v>
      </c>
      <c r="J70" s="55">
        <v>38590</v>
      </c>
      <c r="K70" s="56">
        <f t="shared" si="1"/>
        <v>2994500</v>
      </c>
      <c r="L70" s="57">
        <f t="shared" si="2"/>
        <v>77.59782327027727</v>
      </c>
      <c r="M70" s="31"/>
      <c r="N70" s="51">
        <v>30</v>
      </c>
      <c r="O70" s="52">
        <v>376</v>
      </c>
      <c r="P70" s="53">
        <v>3269100</v>
      </c>
      <c r="Q70" s="57">
        <f t="shared" si="3"/>
        <v>8694.41489361702</v>
      </c>
      <c r="R70" s="55">
        <v>41035</v>
      </c>
      <c r="S70" s="53">
        <v>3269100</v>
      </c>
      <c r="T70" s="57">
        <f t="shared" si="4"/>
        <v>79.6661386621177</v>
      </c>
      <c r="U70" s="82"/>
      <c r="V70" s="45"/>
      <c r="W70" s="114"/>
      <c r="X70" s="110">
        <v>8400</v>
      </c>
      <c r="Y70" s="111">
        <v>8600</v>
      </c>
      <c r="Z70" s="112">
        <v>8800</v>
      </c>
    </row>
    <row r="71" spans="1:26" s="4" customFormat="1" ht="27" customHeight="1">
      <c r="A71" s="19"/>
      <c r="B71" s="35" t="s">
        <v>21</v>
      </c>
      <c r="C71" s="35">
        <v>67</v>
      </c>
      <c r="D71" s="38" t="s">
        <v>72</v>
      </c>
      <c r="E71" s="96">
        <v>5</v>
      </c>
      <c r="F71" s="51">
        <v>25</v>
      </c>
      <c r="G71" s="52">
        <v>138</v>
      </c>
      <c r="H71" s="53">
        <v>864820</v>
      </c>
      <c r="I71" s="57">
        <f t="shared" si="0"/>
        <v>6266.811594202899</v>
      </c>
      <c r="J71" s="55">
        <v>8475</v>
      </c>
      <c r="K71" s="56">
        <f t="shared" si="1"/>
        <v>864820</v>
      </c>
      <c r="L71" s="57">
        <f t="shared" si="2"/>
        <v>102.04365781710915</v>
      </c>
      <c r="M71" s="31"/>
      <c r="N71" s="51">
        <v>25</v>
      </c>
      <c r="O71" s="52">
        <v>107</v>
      </c>
      <c r="P71" s="53">
        <v>784389</v>
      </c>
      <c r="Q71" s="57">
        <f t="shared" si="3"/>
        <v>7330.738317757009</v>
      </c>
      <c r="R71" s="55">
        <v>7530</v>
      </c>
      <c r="S71" s="53">
        <v>784389</v>
      </c>
      <c r="T71" s="57">
        <f t="shared" si="4"/>
        <v>104.16852589641434</v>
      </c>
      <c r="U71" s="82"/>
      <c r="V71" s="45"/>
      <c r="W71" s="114"/>
      <c r="X71" s="110">
        <v>6500</v>
      </c>
      <c r="Y71" s="111">
        <v>7500</v>
      </c>
      <c r="Z71" s="112">
        <v>7600</v>
      </c>
    </row>
    <row r="72" spans="1:26" s="4" customFormat="1" ht="27" customHeight="1">
      <c r="A72" s="19"/>
      <c r="B72" s="35" t="s">
        <v>21</v>
      </c>
      <c r="C72" s="35">
        <v>68</v>
      </c>
      <c r="D72" s="38" t="s">
        <v>73</v>
      </c>
      <c r="E72" s="96">
        <v>5</v>
      </c>
      <c r="F72" s="51">
        <v>20</v>
      </c>
      <c r="G72" s="52">
        <v>56</v>
      </c>
      <c r="H72" s="53">
        <v>167710</v>
      </c>
      <c r="I72" s="57">
        <f t="shared" si="0"/>
        <v>2994.8214285714284</v>
      </c>
      <c r="J72" s="55">
        <v>837</v>
      </c>
      <c r="K72" s="56">
        <f t="shared" si="1"/>
        <v>167710</v>
      </c>
      <c r="L72" s="57">
        <f t="shared" si="2"/>
        <v>200.37037037037038</v>
      </c>
      <c r="M72" s="31"/>
      <c r="N72" s="51">
        <v>20</v>
      </c>
      <c r="O72" s="52">
        <v>86</v>
      </c>
      <c r="P72" s="53">
        <v>233100</v>
      </c>
      <c r="Q72" s="57">
        <f t="shared" si="3"/>
        <v>2710.4651162790697</v>
      </c>
      <c r="R72" s="55">
        <v>804</v>
      </c>
      <c r="S72" s="53">
        <v>233100</v>
      </c>
      <c r="T72" s="57">
        <f t="shared" si="4"/>
        <v>289.92537313432837</v>
      </c>
      <c r="U72" s="82"/>
      <c r="V72" s="45"/>
      <c r="W72" s="114"/>
      <c r="X72" s="104">
        <v>3000</v>
      </c>
      <c r="Y72" s="105">
        <v>3100</v>
      </c>
      <c r="Z72" s="106">
        <v>3200</v>
      </c>
    </row>
    <row r="73" spans="1:26" s="4" customFormat="1" ht="27" customHeight="1">
      <c r="A73" s="19"/>
      <c r="B73" s="35" t="s">
        <v>21</v>
      </c>
      <c r="C73" s="35">
        <v>69</v>
      </c>
      <c r="D73" s="38" t="s">
        <v>154</v>
      </c>
      <c r="E73" s="96">
        <v>2</v>
      </c>
      <c r="F73" s="51">
        <v>10</v>
      </c>
      <c r="G73" s="52">
        <v>197</v>
      </c>
      <c r="H73" s="53">
        <v>2561801</v>
      </c>
      <c r="I73" s="57">
        <f t="shared" si="0"/>
        <v>13004.065989847715</v>
      </c>
      <c r="J73" s="55">
        <v>16736</v>
      </c>
      <c r="K73" s="56">
        <f t="shared" si="1"/>
        <v>2561801</v>
      </c>
      <c r="L73" s="57">
        <f t="shared" si="2"/>
        <v>153.07128346080307</v>
      </c>
      <c r="M73" s="31"/>
      <c r="N73" s="51">
        <v>20</v>
      </c>
      <c r="O73" s="52">
        <v>216</v>
      </c>
      <c r="P73" s="53">
        <v>2819493</v>
      </c>
      <c r="Q73" s="57">
        <f t="shared" si="3"/>
        <v>13053.208333333334</v>
      </c>
      <c r="R73" s="55">
        <v>18755</v>
      </c>
      <c r="S73" s="53">
        <v>2819493</v>
      </c>
      <c r="T73" s="57">
        <f t="shared" si="4"/>
        <v>150.33287123433752</v>
      </c>
      <c r="U73" s="82"/>
      <c r="V73" s="45"/>
      <c r="W73" s="114"/>
      <c r="X73" s="110">
        <v>13000</v>
      </c>
      <c r="Y73" s="111">
        <v>14000</v>
      </c>
      <c r="Z73" s="112">
        <v>14000</v>
      </c>
    </row>
    <row r="74" spans="1:26" s="4" customFormat="1" ht="27" customHeight="1">
      <c r="A74" s="19"/>
      <c r="B74" s="35" t="s">
        <v>21</v>
      </c>
      <c r="C74" s="35">
        <v>70</v>
      </c>
      <c r="D74" s="38" t="s">
        <v>146</v>
      </c>
      <c r="E74" s="96">
        <v>2</v>
      </c>
      <c r="F74" s="51">
        <v>30</v>
      </c>
      <c r="G74" s="52">
        <v>490</v>
      </c>
      <c r="H74" s="53">
        <v>8060305</v>
      </c>
      <c r="I74" s="57">
        <f t="shared" si="0"/>
        <v>16449.602040816328</v>
      </c>
      <c r="J74" s="55">
        <v>43912</v>
      </c>
      <c r="K74" s="56">
        <f t="shared" si="1"/>
        <v>8060305</v>
      </c>
      <c r="L74" s="57">
        <f t="shared" si="2"/>
        <v>183.5558617234469</v>
      </c>
      <c r="M74" s="31"/>
      <c r="N74" s="51">
        <v>33</v>
      </c>
      <c r="O74" s="52">
        <v>551</v>
      </c>
      <c r="P74" s="53">
        <v>9602934</v>
      </c>
      <c r="Q74" s="57">
        <f t="shared" si="3"/>
        <v>17428.192377495463</v>
      </c>
      <c r="R74" s="55">
        <v>50600</v>
      </c>
      <c r="S74" s="53">
        <v>9602934</v>
      </c>
      <c r="T74" s="57">
        <f t="shared" si="4"/>
        <v>189.78130434782608</v>
      </c>
      <c r="U74" s="82"/>
      <c r="V74" s="45"/>
      <c r="W74" s="114"/>
      <c r="X74" s="104">
        <v>17000</v>
      </c>
      <c r="Y74" s="105">
        <v>17000</v>
      </c>
      <c r="Z74" s="106">
        <v>18000</v>
      </c>
    </row>
    <row r="75" spans="1:26" s="4" customFormat="1" ht="27" customHeight="1">
      <c r="A75" s="19"/>
      <c r="B75" s="35" t="s">
        <v>21</v>
      </c>
      <c r="C75" s="35">
        <v>71</v>
      </c>
      <c r="D75" s="36" t="s">
        <v>74</v>
      </c>
      <c r="E75" s="96">
        <v>2</v>
      </c>
      <c r="F75" s="51">
        <v>17</v>
      </c>
      <c r="G75" s="52">
        <v>202</v>
      </c>
      <c r="H75" s="53">
        <v>2360420</v>
      </c>
      <c r="I75" s="57">
        <f t="shared" si="0"/>
        <v>11685.247524752474</v>
      </c>
      <c r="J75" s="55">
        <v>16115</v>
      </c>
      <c r="K75" s="56">
        <f t="shared" si="1"/>
        <v>2360420</v>
      </c>
      <c r="L75" s="57">
        <f t="shared" si="2"/>
        <v>146.4734719205709</v>
      </c>
      <c r="M75" s="31"/>
      <c r="N75" s="51">
        <v>17</v>
      </c>
      <c r="O75" s="52">
        <v>178</v>
      </c>
      <c r="P75" s="53">
        <v>2359200</v>
      </c>
      <c r="Q75" s="57">
        <f t="shared" si="3"/>
        <v>13253.932584269663</v>
      </c>
      <c r="R75" s="55">
        <v>13914</v>
      </c>
      <c r="S75" s="53">
        <v>2359200</v>
      </c>
      <c r="T75" s="57">
        <f t="shared" si="4"/>
        <v>169.5558430357913</v>
      </c>
      <c r="U75" s="82"/>
      <c r="V75" s="45"/>
      <c r="W75" s="114"/>
      <c r="X75" s="110">
        <v>13320</v>
      </c>
      <c r="Y75" s="111">
        <v>15109</v>
      </c>
      <c r="Z75" s="112">
        <v>17224</v>
      </c>
    </row>
    <row r="76" spans="1:26" s="4" customFormat="1" ht="27" customHeight="1">
      <c r="A76" s="19"/>
      <c r="B76" s="35" t="s">
        <v>21</v>
      </c>
      <c r="C76" s="35">
        <v>72</v>
      </c>
      <c r="D76" s="38" t="s">
        <v>149</v>
      </c>
      <c r="E76" s="96">
        <v>4</v>
      </c>
      <c r="F76" s="51">
        <v>20</v>
      </c>
      <c r="G76" s="52">
        <v>359</v>
      </c>
      <c r="H76" s="53">
        <v>3237600</v>
      </c>
      <c r="I76" s="57">
        <f t="shared" si="0"/>
        <v>9018.384401114206</v>
      </c>
      <c r="J76" s="55">
        <v>23676</v>
      </c>
      <c r="K76" s="56">
        <f t="shared" si="1"/>
        <v>3237600</v>
      </c>
      <c r="L76" s="57">
        <f t="shared" si="2"/>
        <v>136.74607197161683</v>
      </c>
      <c r="M76" s="31"/>
      <c r="N76" s="51">
        <v>30</v>
      </c>
      <c r="O76" s="52">
        <v>368</v>
      </c>
      <c r="P76" s="53">
        <v>3617900</v>
      </c>
      <c r="Q76" s="57">
        <f t="shared" si="3"/>
        <v>9831.25</v>
      </c>
      <c r="R76" s="55">
        <v>24552</v>
      </c>
      <c r="S76" s="53">
        <v>3617900</v>
      </c>
      <c r="T76" s="57">
        <f t="shared" si="4"/>
        <v>147.35663082437276</v>
      </c>
      <c r="U76" s="82"/>
      <c r="V76" s="45"/>
      <c r="W76" s="114"/>
      <c r="X76" s="104">
        <v>12000</v>
      </c>
      <c r="Y76" s="105">
        <v>11000</v>
      </c>
      <c r="Z76" s="106">
        <v>12000</v>
      </c>
    </row>
    <row r="77" spans="1:26" s="4" customFormat="1" ht="27" customHeight="1">
      <c r="A77" s="19"/>
      <c r="B77" s="35" t="s">
        <v>21</v>
      </c>
      <c r="C77" s="35">
        <v>73</v>
      </c>
      <c r="D77" s="38" t="s">
        <v>75</v>
      </c>
      <c r="E77" s="96">
        <v>2</v>
      </c>
      <c r="F77" s="51">
        <v>22</v>
      </c>
      <c r="G77" s="52">
        <v>240</v>
      </c>
      <c r="H77" s="53">
        <v>1790900</v>
      </c>
      <c r="I77" s="57">
        <f t="shared" si="0"/>
        <v>7462.083333333333</v>
      </c>
      <c r="J77" s="55">
        <v>20400</v>
      </c>
      <c r="K77" s="56">
        <f t="shared" si="1"/>
        <v>1790900</v>
      </c>
      <c r="L77" s="57">
        <f t="shared" si="2"/>
        <v>87.78921568627452</v>
      </c>
      <c r="M77" s="31"/>
      <c r="N77" s="51">
        <v>22</v>
      </c>
      <c r="O77" s="52">
        <v>232</v>
      </c>
      <c r="P77" s="53">
        <v>1755100</v>
      </c>
      <c r="Q77" s="57">
        <f t="shared" si="3"/>
        <v>7565.086206896552</v>
      </c>
      <c r="R77" s="55">
        <v>19490</v>
      </c>
      <c r="S77" s="53">
        <v>1755100</v>
      </c>
      <c r="T77" s="57">
        <f t="shared" si="4"/>
        <v>90.05130836326322</v>
      </c>
      <c r="U77" s="82"/>
      <c r="V77" s="45"/>
      <c r="W77" s="114"/>
      <c r="X77" s="104">
        <v>7700</v>
      </c>
      <c r="Y77" s="105">
        <v>7700</v>
      </c>
      <c r="Z77" s="106">
        <v>7750</v>
      </c>
    </row>
    <row r="78" spans="1:26" s="4" customFormat="1" ht="27" customHeight="1">
      <c r="A78" s="19"/>
      <c r="B78" s="35" t="s">
        <v>21</v>
      </c>
      <c r="C78" s="35">
        <v>74</v>
      </c>
      <c r="D78" s="38" t="s">
        <v>151</v>
      </c>
      <c r="E78" s="96">
        <v>5</v>
      </c>
      <c r="F78" s="51">
        <v>20</v>
      </c>
      <c r="G78" s="52">
        <v>96</v>
      </c>
      <c r="H78" s="53">
        <v>1336090</v>
      </c>
      <c r="I78" s="57">
        <f t="shared" si="0"/>
        <v>13917.604166666666</v>
      </c>
      <c r="J78" s="55">
        <v>10800</v>
      </c>
      <c r="K78" s="56">
        <f t="shared" si="1"/>
        <v>1336090</v>
      </c>
      <c r="L78" s="57">
        <f t="shared" si="2"/>
        <v>123.71203703703704</v>
      </c>
      <c r="M78" s="31"/>
      <c r="N78" s="51">
        <v>20</v>
      </c>
      <c r="O78" s="52">
        <v>96</v>
      </c>
      <c r="P78" s="53">
        <v>1336140</v>
      </c>
      <c r="Q78" s="57">
        <f t="shared" si="3"/>
        <v>13918.125</v>
      </c>
      <c r="R78" s="55">
        <v>10800</v>
      </c>
      <c r="S78" s="53">
        <v>1336140</v>
      </c>
      <c r="T78" s="57">
        <f t="shared" si="4"/>
        <v>123.71666666666667</v>
      </c>
      <c r="U78" s="82"/>
      <c r="V78" s="45"/>
      <c r="W78" s="114"/>
      <c r="X78" s="110">
        <v>13000</v>
      </c>
      <c r="Y78" s="111">
        <v>13100</v>
      </c>
      <c r="Z78" s="112">
        <v>13200</v>
      </c>
    </row>
    <row r="79" spans="1:26" s="4" customFormat="1" ht="27" customHeight="1">
      <c r="A79" s="19"/>
      <c r="B79" s="35" t="s">
        <v>21</v>
      </c>
      <c r="C79" s="35">
        <v>75</v>
      </c>
      <c r="D79" s="38" t="s">
        <v>218</v>
      </c>
      <c r="E79" s="96">
        <v>2</v>
      </c>
      <c r="F79" s="51">
        <v>20</v>
      </c>
      <c r="G79" s="52">
        <v>192</v>
      </c>
      <c r="H79" s="53">
        <v>4723400</v>
      </c>
      <c r="I79" s="57">
        <f t="shared" si="0"/>
        <v>24601.041666666668</v>
      </c>
      <c r="J79" s="55">
        <v>17864</v>
      </c>
      <c r="K79" s="56">
        <f t="shared" si="1"/>
        <v>4723400</v>
      </c>
      <c r="L79" s="57">
        <f t="shared" si="2"/>
        <v>264.4088669950739</v>
      </c>
      <c r="M79" s="31"/>
      <c r="N79" s="51">
        <v>20</v>
      </c>
      <c r="O79" s="52">
        <v>204</v>
      </c>
      <c r="P79" s="53">
        <v>5115800</v>
      </c>
      <c r="Q79" s="57">
        <f t="shared" si="3"/>
        <v>25077.450980392157</v>
      </c>
      <c r="R79" s="55">
        <v>19291</v>
      </c>
      <c r="S79" s="53">
        <v>5115800</v>
      </c>
      <c r="T79" s="57">
        <f t="shared" si="4"/>
        <v>265.19102171997304</v>
      </c>
      <c r="U79" s="82"/>
      <c r="V79" s="45"/>
      <c r="W79" s="114"/>
      <c r="X79" s="110">
        <v>23400</v>
      </c>
      <c r="Y79" s="111">
        <v>25340</v>
      </c>
      <c r="Z79" s="112">
        <v>25532</v>
      </c>
    </row>
    <row r="80" spans="1:26" s="4" customFormat="1" ht="27" customHeight="1">
      <c r="A80" s="19"/>
      <c r="B80" s="35" t="s">
        <v>21</v>
      </c>
      <c r="C80" s="35">
        <v>76</v>
      </c>
      <c r="D80" s="38" t="s">
        <v>76</v>
      </c>
      <c r="E80" s="96">
        <v>2</v>
      </c>
      <c r="F80" s="51">
        <v>10</v>
      </c>
      <c r="G80" s="52">
        <v>125</v>
      </c>
      <c r="H80" s="53">
        <v>1459200</v>
      </c>
      <c r="I80" s="57">
        <f aca="true" t="shared" si="5" ref="I80:I150">IF(AND(G80&gt;0,H80&gt;0),H80/G80,0)</f>
        <v>11673.6</v>
      </c>
      <c r="J80" s="55">
        <v>10952</v>
      </c>
      <c r="K80" s="56">
        <f aca="true" t="shared" si="6" ref="K80:K150">H80</f>
        <v>1459200</v>
      </c>
      <c r="L80" s="57">
        <f aca="true" t="shared" si="7" ref="L80:L150">IF(AND(J80&gt;0,K80&gt;0),K80/J80,0)</f>
        <v>133.23593864134403</v>
      </c>
      <c r="M80" s="31"/>
      <c r="N80" s="51">
        <v>10</v>
      </c>
      <c r="O80" s="52">
        <v>131</v>
      </c>
      <c r="P80" s="53">
        <v>1591000</v>
      </c>
      <c r="Q80" s="57">
        <f aca="true" t="shared" si="8" ref="Q80:Q150">IF(AND(O80&gt;0,P80&gt;0),P80/O80,0)</f>
        <v>12145.038167938932</v>
      </c>
      <c r="R80" s="55">
        <v>14395</v>
      </c>
      <c r="S80" s="56">
        <v>1591000</v>
      </c>
      <c r="T80" s="57">
        <f aca="true" t="shared" si="9" ref="T80:T150">IF(AND(R80&gt;0,S80&gt;0),S80/R80,0)</f>
        <v>110.52448766932963</v>
      </c>
      <c r="U80" s="82"/>
      <c r="V80" s="45"/>
      <c r="W80" s="114"/>
      <c r="X80" s="104">
        <v>11819</v>
      </c>
      <c r="Y80" s="105">
        <v>12204</v>
      </c>
      <c r="Z80" s="106">
        <v>12569</v>
      </c>
    </row>
    <row r="81" spans="1:26" s="4" customFormat="1" ht="27" customHeight="1">
      <c r="A81" s="19"/>
      <c r="B81" s="35" t="s">
        <v>21</v>
      </c>
      <c r="C81" s="35">
        <v>77</v>
      </c>
      <c r="D81" s="38" t="s">
        <v>77</v>
      </c>
      <c r="E81" s="96">
        <v>2</v>
      </c>
      <c r="F81" s="51">
        <v>10</v>
      </c>
      <c r="G81" s="52">
        <v>107</v>
      </c>
      <c r="H81" s="53">
        <v>364200</v>
      </c>
      <c r="I81" s="57">
        <f t="shared" si="5"/>
        <v>3403.7383177570096</v>
      </c>
      <c r="J81" s="55">
        <v>8360</v>
      </c>
      <c r="K81" s="56">
        <f t="shared" si="6"/>
        <v>364200</v>
      </c>
      <c r="L81" s="57">
        <f t="shared" si="7"/>
        <v>43.56459330143541</v>
      </c>
      <c r="M81" s="31"/>
      <c r="N81" s="51">
        <v>10</v>
      </c>
      <c r="O81" s="52">
        <v>116</v>
      </c>
      <c r="P81" s="53">
        <v>702250</v>
      </c>
      <c r="Q81" s="57">
        <f t="shared" si="8"/>
        <v>6053.879310344828</v>
      </c>
      <c r="R81" s="55">
        <v>10850</v>
      </c>
      <c r="S81" s="53">
        <v>702250</v>
      </c>
      <c r="T81" s="57">
        <f t="shared" si="9"/>
        <v>64.72350230414746</v>
      </c>
      <c r="U81" s="82"/>
      <c r="V81" s="45"/>
      <c r="W81" s="114"/>
      <c r="X81" s="110">
        <v>5400</v>
      </c>
      <c r="Y81" s="111">
        <v>6500</v>
      </c>
      <c r="Z81" s="112">
        <v>10000</v>
      </c>
    </row>
    <row r="82" spans="1:26" s="4" customFormat="1" ht="27" customHeight="1">
      <c r="A82" s="19"/>
      <c r="B82" s="35" t="s">
        <v>21</v>
      </c>
      <c r="C82" s="35">
        <v>78</v>
      </c>
      <c r="D82" s="38" t="s">
        <v>78</v>
      </c>
      <c r="E82" s="96">
        <v>2</v>
      </c>
      <c r="F82" s="51">
        <v>10</v>
      </c>
      <c r="G82" s="52">
        <v>151</v>
      </c>
      <c r="H82" s="53">
        <v>1318925</v>
      </c>
      <c r="I82" s="57">
        <f t="shared" si="5"/>
        <v>8734.602649006623</v>
      </c>
      <c r="J82" s="55">
        <v>12700</v>
      </c>
      <c r="K82" s="56">
        <f t="shared" si="6"/>
        <v>1318925</v>
      </c>
      <c r="L82" s="57">
        <f t="shared" si="7"/>
        <v>103.85236220472441</v>
      </c>
      <c r="M82" s="31"/>
      <c r="N82" s="51">
        <v>10</v>
      </c>
      <c r="O82" s="52">
        <v>159</v>
      </c>
      <c r="P82" s="53">
        <v>1474100</v>
      </c>
      <c r="Q82" s="57">
        <f t="shared" si="8"/>
        <v>9271.069182389938</v>
      </c>
      <c r="R82" s="55">
        <v>13028</v>
      </c>
      <c r="S82" s="53">
        <v>1474100</v>
      </c>
      <c r="T82" s="57">
        <f t="shared" si="9"/>
        <v>113.1486030089039</v>
      </c>
      <c r="U82" s="82"/>
      <c r="V82" s="45"/>
      <c r="W82" s="114"/>
      <c r="X82" s="110">
        <v>8000</v>
      </c>
      <c r="Y82" s="111">
        <v>8500</v>
      </c>
      <c r="Z82" s="112">
        <v>9000</v>
      </c>
    </row>
    <row r="83" spans="1:26" s="4" customFormat="1" ht="27" customHeight="1">
      <c r="A83" s="19"/>
      <c r="B83" s="35" t="s">
        <v>21</v>
      </c>
      <c r="C83" s="35">
        <v>79</v>
      </c>
      <c r="D83" s="38" t="s">
        <v>79</v>
      </c>
      <c r="E83" s="96">
        <v>3</v>
      </c>
      <c r="F83" s="51">
        <v>22</v>
      </c>
      <c r="G83" s="52">
        <v>287</v>
      </c>
      <c r="H83" s="53">
        <v>6604571</v>
      </c>
      <c r="I83" s="57">
        <f t="shared" si="5"/>
        <v>23012.442508710803</v>
      </c>
      <c r="J83" s="55">
        <v>14734</v>
      </c>
      <c r="K83" s="56">
        <f t="shared" si="6"/>
        <v>6604571</v>
      </c>
      <c r="L83" s="57">
        <f t="shared" si="7"/>
        <v>448.25376679788246</v>
      </c>
      <c r="M83" s="31"/>
      <c r="N83" s="51">
        <v>22</v>
      </c>
      <c r="O83" s="52">
        <v>307</v>
      </c>
      <c r="P83" s="53">
        <v>6377676</v>
      </c>
      <c r="Q83" s="57">
        <f t="shared" si="8"/>
        <v>20774.188925081435</v>
      </c>
      <c r="R83" s="55">
        <v>14159</v>
      </c>
      <c r="S83" s="53">
        <v>6377676</v>
      </c>
      <c r="T83" s="57">
        <f t="shared" si="9"/>
        <v>450.4326576735645</v>
      </c>
      <c r="U83" s="82"/>
      <c r="V83" s="45"/>
      <c r="W83" s="114"/>
      <c r="X83" s="110">
        <v>23500</v>
      </c>
      <c r="Y83" s="111">
        <v>24000</v>
      </c>
      <c r="Z83" s="112">
        <v>24500</v>
      </c>
    </row>
    <row r="84" spans="1:26" s="4" customFormat="1" ht="27" customHeight="1">
      <c r="A84" s="19"/>
      <c r="B84" s="35" t="s">
        <v>21</v>
      </c>
      <c r="C84" s="35">
        <v>80</v>
      </c>
      <c r="D84" s="38" t="s">
        <v>80</v>
      </c>
      <c r="E84" s="96">
        <v>3</v>
      </c>
      <c r="F84" s="51">
        <v>30</v>
      </c>
      <c r="G84" s="52">
        <v>295</v>
      </c>
      <c r="H84" s="53">
        <v>8221807</v>
      </c>
      <c r="I84" s="57">
        <f t="shared" si="5"/>
        <v>27870.53220338983</v>
      </c>
      <c r="J84" s="55">
        <v>18686</v>
      </c>
      <c r="K84" s="56">
        <f t="shared" si="6"/>
        <v>8221807</v>
      </c>
      <c r="L84" s="57">
        <f t="shared" si="7"/>
        <v>439.99823397195763</v>
      </c>
      <c r="M84" s="31"/>
      <c r="N84" s="51">
        <v>30</v>
      </c>
      <c r="O84" s="52">
        <v>333</v>
      </c>
      <c r="P84" s="53">
        <v>10390796</v>
      </c>
      <c r="Q84" s="57">
        <f t="shared" si="8"/>
        <v>31203.59159159159</v>
      </c>
      <c r="R84" s="55">
        <v>24252</v>
      </c>
      <c r="S84" s="53">
        <v>10390796</v>
      </c>
      <c r="T84" s="57">
        <f t="shared" si="9"/>
        <v>428.4510968167574</v>
      </c>
      <c r="U84" s="82"/>
      <c r="V84" s="45"/>
      <c r="W84" s="114"/>
      <c r="X84" s="110">
        <v>28000</v>
      </c>
      <c r="Y84" s="111">
        <v>28250</v>
      </c>
      <c r="Z84" s="112">
        <v>28500</v>
      </c>
    </row>
    <row r="85" spans="1:26" s="4" customFormat="1" ht="27" customHeight="1">
      <c r="A85" s="19"/>
      <c r="B85" s="35" t="s">
        <v>21</v>
      </c>
      <c r="C85" s="35">
        <v>81</v>
      </c>
      <c r="D85" s="38" t="s">
        <v>81</v>
      </c>
      <c r="E85" s="96">
        <v>3</v>
      </c>
      <c r="F85" s="51">
        <v>25</v>
      </c>
      <c r="G85" s="52">
        <v>305</v>
      </c>
      <c r="H85" s="53">
        <v>14640402</v>
      </c>
      <c r="I85" s="57">
        <f t="shared" si="5"/>
        <v>48001.31803278688</v>
      </c>
      <c r="J85" s="55">
        <v>28588</v>
      </c>
      <c r="K85" s="56">
        <f t="shared" si="6"/>
        <v>14640402</v>
      </c>
      <c r="L85" s="57">
        <f t="shared" si="7"/>
        <v>512.117042115573</v>
      </c>
      <c r="M85" s="31"/>
      <c r="N85" s="51">
        <v>25</v>
      </c>
      <c r="O85" s="52">
        <v>323</v>
      </c>
      <c r="P85" s="53">
        <v>15477890</v>
      </c>
      <c r="Q85" s="57">
        <f t="shared" si="8"/>
        <v>47919.164086687306</v>
      </c>
      <c r="R85" s="55">
        <v>29183</v>
      </c>
      <c r="S85" s="53">
        <v>15477890</v>
      </c>
      <c r="T85" s="57">
        <f t="shared" si="9"/>
        <v>530.3735051228455</v>
      </c>
      <c r="U85" s="82"/>
      <c r="V85" s="45"/>
      <c r="W85" s="114"/>
      <c r="X85" s="110">
        <v>49000</v>
      </c>
      <c r="Y85" s="111">
        <v>49500</v>
      </c>
      <c r="Z85" s="112">
        <v>50000</v>
      </c>
    </row>
    <row r="86" spans="1:26" s="4" customFormat="1" ht="27" customHeight="1">
      <c r="A86" s="19"/>
      <c r="B86" s="35" t="s">
        <v>21</v>
      </c>
      <c r="C86" s="35">
        <v>82</v>
      </c>
      <c r="D86" s="38" t="s">
        <v>82</v>
      </c>
      <c r="E86" s="96">
        <v>2</v>
      </c>
      <c r="F86" s="51">
        <v>20</v>
      </c>
      <c r="G86" s="52">
        <v>58</v>
      </c>
      <c r="H86" s="53">
        <v>483501</v>
      </c>
      <c r="I86" s="57">
        <f t="shared" si="5"/>
        <v>8336.224137931034</v>
      </c>
      <c r="J86" s="55">
        <v>4546</v>
      </c>
      <c r="K86" s="56">
        <f t="shared" si="6"/>
        <v>483501</v>
      </c>
      <c r="L86" s="57">
        <f t="shared" si="7"/>
        <v>106.35745710514738</v>
      </c>
      <c r="M86" s="31"/>
      <c r="N86" s="51">
        <v>20</v>
      </c>
      <c r="O86" s="52">
        <v>60</v>
      </c>
      <c r="P86" s="53">
        <v>540982</v>
      </c>
      <c r="Q86" s="57">
        <f t="shared" si="8"/>
        <v>9016.366666666667</v>
      </c>
      <c r="R86" s="55">
        <v>4928</v>
      </c>
      <c r="S86" s="53">
        <v>540982</v>
      </c>
      <c r="T86" s="57">
        <f t="shared" si="9"/>
        <v>109.77719155844156</v>
      </c>
      <c r="U86" s="82"/>
      <c r="V86" s="45"/>
      <c r="W86" s="114"/>
      <c r="X86" s="104">
        <v>9000</v>
      </c>
      <c r="Y86" s="105">
        <v>9500</v>
      </c>
      <c r="Z86" s="106">
        <v>10000</v>
      </c>
    </row>
    <row r="87" spans="1:26" s="4" customFormat="1" ht="27" customHeight="1">
      <c r="A87" s="19"/>
      <c r="B87" s="35" t="s">
        <v>21</v>
      </c>
      <c r="C87" s="35">
        <v>83</v>
      </c>
      <c r="D87" s="38" t="s">
        <v>83</v>
      </c>
      <c r="E87" s="96">
        <v>2</v>
      </c>
      <c r="F87" s="51">
        <v>20</v>
      </c>
      <c r="G87" s="52">
        <v>112</v>
      </c>
      <c r="H87" s="53">
        <v>1077561</v>
      </c>
      <c r="I87" s="57">
        <f t="shared" si="5"/>
        <v>9621.080357142857</v>
      </c>
      <c r="J87" s="55">
        <v>7673</v>
      </c>
      <c r="K87" s="56">
        <f t="shared" si="6"/>
        <v>1077561</v>
      </c>
      <c r="L87" s="57">
        <f t="shared" si="7"/>
        <v>140.43542291150789</v>
      </c>
      <c r="M87" s="31"/>
      <c r="N87" s="51">
        <v>20</v>
      </c>
      <c r="O87" s="52">
        <v>122</v>
      </c>
      <c r="P87" s="53">
        <v>1056801</v>
      </c>
      <c r="Q87" s="57">
        <f t="shared" si="8"/>
        <v>8662.303278688525</v>
      </c>
      <c r="R87" s="55">
        <v>7655</v>
      </c>
      <c r="S87" s="53">
        <v>1056801</v>
      </c>
      <c r="T87" s="57">
        <f t="shared" si="9"/>
        <v>138.0536903984324</v>
      </c>
      <c r="U87" s="82"/>
      <c r="V87" s="45"/>
      <c r="W87" s="114"/>
      <c r="X87" s="104">
        <v>10800</v>
      </c>
      <c r="Y87" s="105">
        <v>10800</v>
      </c>
      <c r="Z87" s="106">
        <v>10850</v>
      </c>
    </row>
    <row r="88" spans="1:26" s="4" customFormat="1" ht="27" customHeight="1">
      <c r="A88" s="19"/>
      <c r="B88" s="35" t="s">
        <v>21</v>
      </c>
      <c r="C88" s="35">
        <v>84</v>
      </c>
      <c r="D88" s="38" t="s">
        <v>159</v>
      </c>
      <c r="E88" s="96">
        <v>2</v>
      </c>
      <c r="F88" s="51">
        <v>40</v>
      </c>
      <c r="G88" s="52">
        <v>528</v>
      </c>
      <c r="H88" s="53">
        <v>5580550</v>
      </c>
      <c r="I88" s="57">
        <f t="shared" si="5"/>
        <v>10569.223484848484</v>
      </c>
      <c r="J88" s="55">
        <v>47541</v>
      </c>
      <c r="K88" s="56">
        <f t="shared" si="6"/>
        <v>5580550</v>
      </c>
      <c r="L88" s="57">
        <f t="shared" si="7"/>
        <v>117.38394228139921</v>
      </c>
      <c r="M88" s="31"/>
      <c r="N88" s="51">
        <v>40</v>
      </c>
      <c r="O88" s="52">
        <v>557</v>
      </c>
      <c r="P88" s="53">
        <v>6842400</v>
      </c>
      <c r="Q88" s="57">
        <f t="shared" si="8"/>
        <v>12284.380610412927</v>
      </c>
      <c r="R88" s="55">
        <v>45352</v>
      </c>
      <c r="S88" s="53">
        <v>6842400</v>
      </c>
      <c r="T88" s="57">
        <f t="shared" si="9"/>
        <v>150.8731698712295</v>
      </c>
      <c r="U88" s="82"/>
      <c r="V88" s="45"/>
      <c r="W88" s="114"/>
      <c r="X88" s="110">
        <v>11000</v>
      </c>
      <c r="Y88" s="111">
        <v>11500</v>
      </c>
      <c r="Z88" s="112">
        <v>12000</v>
      </c>
    </row>
    <row r="89" spans="1:26" s="4" customFormat="1" ht="27" customHeight="1">
      <c r="A89" s="19"/>
      <c r="B89" s="35" t="s">
        <v>21</v>
      </c>
      <c r="C89" s="35">
        <v>85</v>
      </c>
      <c r="D89" s="38" t="s">
        <v>254</v>
      </c>
      <c r="E89" s="96">
        <v>5</v>
      </c>
      <c r="F89" s="51"/>
      <c r="G89" s="52"/>
      <c r="H89" s="53"/>
      <c r="I89" s="57"/>
      <c r="J89" s="55"/>
      <c r="K89" s="56"/>
      <c r="L89" s="57"/>
      <c r="M89" s="31"/>
      <c r="N89" s="51">
        <v>10</v>
      </c>
      <c r="O89" s="52">
        <v>47</v>
      </c>
      <c r="P89" s="53">
        <v>85800</v>
      </c>
      <c r="Q89" s="57">
        <f t="shared" si="8"/>
        <v>1825.531914893617</v>
      </c>
      <c r="R89" s="55">
        <v>3164</v>
      </c>
      <c r="S89" s="53">
        <v>85800</v>
      </c>
      <c r="T89" s="57">
        <f t="shared" si="9"/>
        <v>27.11757269279393</v>
      </c>
      <c r="U89" s="83" t="s">
        <v>250</v>
      </c>
      <c r="V89" s="45"/>
      <c r="W89" s="114"/>
      <c r="X89" s="110">
        <v>3000</v>
      </c>
      <c r="Y89" s="111">
        <v>3000</v>
      </c>
      <c r="Z89" s="112">
        <v>4000</v>
      </c>
    </row>
    <row r="90" spans="1:26" s="4" customFormat="1" ht="27" customHeight="1">
      <c r="A90" s="19"/>
      <c r="B90" s="35" t="s">
        <v>21</v>
      </c>
      <c r="C90" s="35">
        <v>86</v>
      </c>
      <c r="D90" s="38" t="s">
        <v>170</v>
      </c>
      <c r="E90" s="96">
        <v>5</v>
      </c>
      <c r="F90" s="51">
        <v>20</v>
      </c>
      <c r="G90" s="52">
        <v>182</v>
      </c>
      <c r="H90" s="53">
        <v>2456732</v>
      </c>
      <c r="I90" s="57">
        <f t="shared" si="5"/>
        <v>13498.527472527472</v>
      </c>
      <c r="J90" s="55">
        <v>8454</v>
      </c>
      <c r="K90" s="56">
        <f t="shared" si="6"/>
        <v>2456732</v>
      </c>
      <c r="L90" s="57">
        <f t="shared" si="7"/>
        <v>290.5999526851195</v>
      </c>
      <c r="M90" s="31"/>
      <c r="N90" s="51">
        <v>20</v>
      </c>
      <c r="O90" s="52">
        <v>244</v>
      </c>
      <c r="P90" s="53">
        <v>2848104</v>
      </c>
      <c r="Q90" s="57">
        <f t="shared" si="8"/>
        <v>11672.557377049181</v>
      </c>
      <c r="R90" s="55">
        <v>21472</v>
      </c>
      <c r="S90" s="53">
        <v>2848104</v>
      </c>
      <c r="T90" s="57">
        <f t="shared" si="9"/>
        <v>132.64269746646795</v>
      </c>
      <c r="U90" s="83"/>
      <c r="V90" s="45"/>
      <c r="W90" s="114"/>
      <c r="X90" s="104">
        <v>13200</v>
      </c>
      <c r="Y90" s="105">
        <v>13200</v>
      </c>
      <c r="Z90" s="106">
        <v>13700</v>
      </c>
    </row>
    <row r="91" spans="1:26" s="4" customFormat="1" ht="27" customHeight="1">
      <c r="A91" s="19"/>
      <c r="B91" s="35" t="s">
        <v>21</v>
      </c>
      <c r="C91" s="35">
        <v>87</v>
      </c>
      <c r="D91" s="38" t="s">
        <v>132</v>
      </c>
      <c r="E91" s="96">
        <v>4</v>
      </c>
      <c r="F91" s="51">
        <v>14</v>
      </c>
      <c r="G91" s="52">
        <v>68</v>
      </c>
      <c r="H91" s="53">
        <v>352985</v>
      </c>
      <c r="I91" s="57">
        <f t="shared" si="5"/>
        <v>5190.955882352941</v>
      </c>
      <c r="J91" s="55">
        <v>3246</v>
      </c>
      <c r="K91" s="56">
        <f t="shared" si="6"/>
        <v>352985</v>
      </c>
      <c r="L91" s="57">
        <f t="shared" si="7"/>
        <v>108.74460874922983</v>
      </c>
      <c r="M91" s="31"/>
      <c r="N91" s="51">
        <v>14</v>
      </c>
      <c r="O91" s="52">
        <v>216</v>
      </c>
      <c r="P91" s="53">
        <v>1266235</v>
      </c>
      <c r="Q91" s="57">
        <f t="shared" si="8"/>
        <v>5862.199074074074</v>
      </c>
      <c r="R91" s="55">
        <v>8387</v>
      </c>
      <c r="S91" s="53">
        <v>1266235</v>
      </c>
      <c r="T91" s="57">
        <f t="shared" si="9"/>
        <v>150.97591510671276</v>
      </c>
      <c r="U91" s="83"/>
      <c r="V91" s="45"/>
      <c r="W91" s="47"/>
      <c r="X91" s="104">
        <v>5200</v>
      </c>
      <c r="Y91" s="105">
        <v>5300</v>
      </c>
      <c r="Z91" s="106">
        <v>5400</v>
      </c>
    </row>
    <row r="92" spans="1:26" s="4" customFormat="1" ht="27" customHeight="1">
      <c r="A92" s="19"/>
      <c r="B92" s="35" t="s">
        <v>21</v>
      </c>
      <c r="C92" s="35">
        <v>88</v>
      </c>
      <c r="D92" s="38" t="s">
        <v>227</v>
      </c>
      <c r="E92" s="96">
        <v>5</v>
      </c>
      <c r="F92" s="51">
        <v>14</v>
      </c>
      <c r="G92" s="52">
        <v>4</v>
      </c>
      <c r="H92" s="53">
        <v>14000</v>
      </c>
      <c r="I92" s="57">
        <f t="shared" si="5"/>
        <v>3500</v>
      </c>
      <c r="J92" s="55">
        <v>460</v>
      </c>
      <c r="K92" s="56">
        <f t="shared" si="6"/>
        <v>14000</v>
      </c>
      <c r="L92" s="57">
        <f t="shared" si="7"/>
        <v>30.434782608695652</v>
      </c>
      <c r="M92" s="31"/>
      <c r="N92" s="51">
        <v>14</v>
      </c>
      <c r="O92" s="52">
        <v>34</v>
      </c>
      <c r="P92" s="53">
        <v>17370</v>
      </c>
      <c r="Q92" s="57">
        <f t="shared" si="8"/>
        <v>510.88235294117646</v>
      </c>
      <c r="R92" s="55">
        <v>450</v>
      </c>
      <c r="S92" s="53">
        <v>17370</v>
      </c>
      <c r="T92" s="57">
        <f t="shared" si="9"/>
        <v>38.6</v>
      </c>
      <c r="U92" s="83"/>
      <c r="V92" s="45"/>
      <c r="W92" s="47"/>
      <c r="X92" s="104">
        <v>3300</v>
      </c>
      <c r="Y92" s="105">
        <v>5280</v>
      </c>
      <c r="Z92" s="106">
        <v>6600</v>
      </c>
    </row>
    <row r="93" spans="1:26" s="4" customFormat="1" ht="27" customHeight="1">
      <c r="A93" s="19"/>
      <c r="B93" s="35" t="s">
        <v>21</v>
      </c>
      <c r="C93" s="35">
        <v>89</v>
      </c>
      <c r="D93" s="36" t="s">
        <v>186</v>
      </c>
      <c r="E93" s="96">
        <v>4</v>
      </c>
      <c r="F93" s="51"/>
      <c r="G93" s="52"/>
      <c r="H93" s="53"/>
      <c r="I93" s="57"/>
      <c r="J93" s="55"/>
      <c r="K93" s="56"/>
      <c r="L93" s="57"/>
      <c r="M93" s="31"/>
      <c r="N93" s="51">
        <v>15</v>
      </c>
      <c r="O93" s="52">
        <v>89</v>
      </c>
      <c r="P93" s="53">
        <v>1079395</v>
      </c>
      <c r="Q93" s="57">
        <f t="shared" si="8"/>
        <v>12128.033707865168</v>
      </c>
      <c r="R93" s="55">
        <v>7889</v>
      </c>
      <c r="S93" s="53">
        <v>1079395</v>
      </c>
      <c r="T93" s="57">
        <f t="shared" si="9"/>
        <v>136.82279122829257</v>
      </c>
      <c r="U93" s="83" t="s">
        <v>232</v>
      </c>
      <c r="V93" s="45"/>
      <c r="W93" s="47"/>
      <c r="X93" s="118" t="s">
        <v>179</v>
      </c>
      <c r="Y93" s="105">
        <v>12500</v>
      </c>
      <c r="Z93" s="106">
        <v>13000</v>
      </c>
    </row>
    <row r="94" spans="1:26" s="4" customFormat="1" ht="27" customHeight="1">
      <c r="A94" s="19"/>
      <c r="B94" s="35" t="s">
        <v>21</v>
      </c>
      <c r="C94" s="35">
        <v>90</v>
      </c>
      <c r="D94" s="40" t="s">
        <v>195</v>
      </c>
      <c r="E94" s="96">
        <v>5</v>
      </c>
      <c r="F94" s="51">
        <v>10</v>
      </c>
      <c r="G94" s="52">
        <v>135</v>
      </c>
      <c r="H94" s="53">
        <v>2202759</v>
      </c>
      <c r="I94" s="57">
        <f t="shared" si="5"/>
        <v>16316.733333333334</v>
      </c>
      <c r="J94" s="55">
        <v>14592</v>
      </c>
      <c r="K94" s="56">
        <f t="shared" si="6"/>
        <v>2202759</v>
      </c>
      <c r="L94" s="57">
        <f t="shared" si="7"/>
        <v>150.95662006578948</v>
      </c>
      <c r="M94" s="31"/>
      <c r="N94" s="51">
        <v>10</v>
      </c>
      <c r="O94" s="52">
        <v>108</v>
      </c>
      <c r="P94" s="53">
        <v>1776257</v>
      </c>
      <c r="Q94" s="57">
        <f t="shared" si="8"/>
        <v>16446.824074074073</v>
      </c>
      <c r="R94" s="55">
        <v>10862</v>
      </c>
      <c r="S94" s="53">
        <v>1776257</v>
      </c>
      <c r="T94" s="57">
        <f t="shared" si="9"/>
        <v>163.52946050451115</v>
      </c>
      <c r="U94" s="82"/>
      <c r="V94" s="45"/>
      <c r="W94" s="115"/>
      <c r="X94" s="110">
        <v>14800</v>
      </c>
      <c r="Y94" s="111">
        <v>14900</v>
      </c>
      <c r="Z94" s="112">
        <v>15000</v>
      </c>
    </row>
    <row r="95" spans="1:26" s="4" customFormat="1" ht="27" customHeight="1">
      <c r="A95" s="19"/>
      <c r="B95" s="35" t="s">
        <v>21</v>
      </c>
      <c r="C95" s="35">
        <v>91</v>
      </c>
      <c r="D95" s="36" t="s">
        <v>246</v>
      </c>
      <c r="E95" s="96">
        <v>6</v>
      </c>
      <c r="F95" s="51"/>
      <c r="G95" s="52"/>
      <c r="H95" s="53"/>
      <c r="I95" s="57"/>
      <c r="J95" s="55"/>
      <c r="K95" s="56"/>
      <c r="L95" s="57"/>
      <c r="M95" s="31"/>
      <c r="N95" s="51">
        <v>10</v>
      </c>
      <c r="O95" s="52">
        <v>29</v>
      </c>
      <c r="P95" s="53">
        <v>113230</v>
      </c>
      <c r="Q95" s="57">
        <f>IF(AND(O95&gt;0,P95&gt;0),P95/O95,0)</f>
        <v>3904.4827586206898</v>
      </c>
      <c r="R95" s="55">
        <v>1120</v>
      </c>
      <c r="S95" s="53">
        <v>113230</v>
      </c>
      <c r="T95" s="57">
        <f>IF(AND(R95&gt;0,S95&gt;0),S95/R95,0)</f>
        <v>101.09821428571429</v>
      </c>
      <c r="U95" s="83" t="s">
        <v>232</v>
      </c>
      <c r="V95" s="45"/>
      <c r="W95" s="47"/>
      <c r="X95" s="118">
        <v>9900</v>
      </c>
      <c r="Y95" s="105">
        <v>12500</v>
      </c>
      <c r="Z95" s="106">
        <v>15000</v>
      </c>
    </row>
    <row r="96" spans="1:26" s="4" customFormat="1" ht="27" customHeight="1">
      <c r="A96" s="19"/>
      <c r="B96" s="35" t="s">
        <v>21</v>
      </c>
      <c r="C96" s="35">
        <v>92</v>
      </c>
      <c r="D96" s="36" t="s">
        <v>244</v>
      </c>
      <c r="E96" s="96">
        <v>6</v>
      </c>
      <c r="F96" s="51"/>
      <c r="G96" s="52"/>
      <c r="H96" s="53"/>
      <c r="I96" s="57"/>
      <c r="J96" s="55"/>
      <c r="K96" s="56"/>
      <c r="L96" s="57"/>
      <c r="M96" s="31"/>
      <c r="N96" s="51">
        <v>20</v>
      </c>
      <c r="O96" s="52">
        <v>0</v>
      </c>
      <c r="P96" s="53">
        <v>0</v>
      </c>
      <c r="Q96" s="57">
        <f>IF(AND(O96&gt;0,P96&gt;0),P96/O96,0)</f>
        <v>0</v>
      </c>
      <c r="R96" s="52">
        <v>0</v>
      </c>
      <c r="S96" s="53">
        <v>0</v>
      </c>
      <c r="T96" s="57">
        <f>IF(AND(R96&gt;0,S96&gt;0),S96/R96,0)</f>
        <v>0</v>
      </c>
      <c r="U96" s="83" t="s">
        <v>232</v>
      </c>
      <c r="V96" s="45"/>
      <c r="W96" s="47"/>
      <c r="X96" s="118" t="s">
        <v>179</v>
      </c>
      <c r="Y96" s="119" t="s">
        <v>179</v>
      </c>
      <c r="Z96" s="120" t="s">
        <v>179</v>
      </c>
    </row>
    <row r="97" spans="1:26" s="4" customFormat="1" ht="27" customHeight="1">
      <c r="A97" s="19"/>
      <c r="B97" s="35" t="s">
        <v>21</v>
      </c>
      <c r="C97" s="35">
        <v>93</v>
      </c>
      <c r="D97" s="36" t="s">
        <v>245</v>
      </c>
      <c r="E97" s="96">
        <v>4</v>
      </c>
      <c r="F97" s="51"/>
      <c r="G97" s="52"/>
      <c r="H97" s="53"/>
      <c r="I97" s="57"/>
      <c r="J97" s="55"/>
      <c r="K97" s="56"/>
      <c r="L97" s="57"/>
      <c r="M97" s="31"/>
      <c r="N97" s="51">
        <v>20</v>
      </c>
      <c r="O97" s="52">
        <v>4</v>
      </c>
      <c r="P97" s="53">
        <v>26625</v>
      </c>
      <c r="Q97" s="57">
        <f>IF(AND(O97&gt;0,P97&gt;0),P97/O97,0)</f>
        <v>6656.25</v>
      </c>
      <c r="R97" s="55">
        <v>213</v>
      </c>
      <c r="S97" s="53">
        <v>26625</v>
      </c>
      <c r="T97" s="57">
        <f>IF(AND(R97&gt;0,S97&gt;0),S97/R97,0)</f>
        <v>125</v>
      </c>
      <c r="U97" s="83" t="s">
        <v>232</v>
      </c>
      <c r="V97" s="45"/>
      <c r="W97" s="47"/>
      <c r="X97" s="118">
        <v>5000</v>
      </c>
      <c r="Y97" s="105">
        <v>7000</v>
      </c>
      <c r="Z97" s="106">
        <v>7500</v>
      </c>
    </row>
    <row r="98" spans="1:26" s="4" customFormat="1" ht="27" customHeight="1">
      <c r="A98" s="19"/>
      <c r="B98" s="35" t="s">
        <v>21</v>
      </c>
      <c r="C98" s="35">
        <v>94</v>
      </c>
      <c r="D98" s="38" t="s">
        <v>160</v>
      </c>
      <c r="E98" s="96">
        <v>2</v>
      </c>
      <c r="F98" s="51">
        <v>20</v>
      </c>
      <c r="G98" s="52">
        <v>318</v>
      </c>
      <c r="H98" s="53">
        <v>2563854</v>
      </c>
      <c r="I98" s="57">
        <f t="shared" si="5"/>
        <v>8062.433962264151</v>
      </c>
      <c r="J98" s="55">
        <v>31098</v>
      </c>
      <c r="K98" s="56">
        <f t="shared" si="6"/>
        <v>2563854</v>
      </c>
      <c r="L98" s="57">
        <f t="shared" si="7"/>
        <v>82.44433725641521</v>
      </c>
      <c r="M98" s="31"/>
      <c r="N98" s="51">
        <v>20</v>
      </c>
      <c r="O98" s="52">
        <v>307</v>
      </c>
      <c r="P98" s="53">
        <v>2617687</v>
      </c>
      <c r="Q98" s="57">
        <f t="shared" si="8"/>
        <v>8526.667752442996</v>
      </c>
      <c r="R98" s="55">
        <v>30191</v>
      </c>
      <c r="S98" s="53">
        <v>2617687</v>
      </c>
      <c r="T98" s="57">
        <f t="shared" si="9"/>
        <v>86.70421648835746</v>
      </c>
      <c r="U98" s="82"/>
      <c r="V98" s="45"/>
      <c r="W98" s="114"/>
      <c r="X98" s="110">
        <v>10000</v>
      </c>
      <c r="Y98" s="111">
        <v>9000</v>
      </c>
      <c r="Z98" s="112">
        <v>11000</v>
      </c>
    </row>
    <row r="99" spans="1:26" s="4" customFormat="1" ht="27" customHeight="1">
      <c r="A99" s="19"/>
      <c r="B99" s="35" t="s">
        <v>21</v>
      </c>
      <c r="C99" s="35">
        <v>95</v>
      </c>
      <c r="D99" s="38" t="s">
        <v>84</v>
      </c>
      <c r="E99" s="96">
        <v>2</v>
      </c>
      <c r="F99" s="51">
        <v>30</v>
      </c>
      <c r="G99" s="52">
        <v>382</v>
      </c>
      <c r="H99" s="53">
        <v>3377400</v>
      </c>
      <c r="I99" s="57">
        <f t="shared" si="5"/>
        <v>8841.361256544502</v>
      </c>
      <c r="J99" s="55">
        <v>33545</v>
      </c>
      <c r="K99" s="56">
        <f t="shared" si="6"/>
        <v>3377400</v>
      </c>
      <c r="L99" s="57">
        <f t="shared" si="7"/>
        <v>100.68266507676256</v>
      </c>
      <c r="M99" s="31"/>
      <c r="N99" s="51">
        <v>30</v>
      </c>
      <c r="O99" s="52">
        <v>431</v>
      </c>
      <c r="P99" s="53">
        <v>4988456</v>
      </c>
      <c r="Q99" s="57">
        <f t="shared" si="8"/>
        <v>11574.14385150812</v>
      </c>
      <c r="R99" s="55">
        <v>39080</v>
      </c>
      <c r="S99" s="53">
        <v>4988456</v>
      </c>
      <c r="T99" s="57">
        <f t="shared" si="9"/>
        <v>127.64728761514841</v>
      </c>
      <c r="U99" s="82"/>
      <c r="V99" s="45"/>
      <c r="W99" s="115"/>
      <c r="X99" s="110">
        <v>9283</v>
      </c>
      <c r="Y99" s="111">
        <v>11689</v>
      </c>
      <c r="Z99" s="112">
        <v>11806</v>
      </c>
    </row>
    <row r="100" spans="1:26" s="4" customFormat="1" ht="27" customHeight="1">
      <c r="A100" s="19"/>
      <c r="B100" s="35" t="s">
        <v>21</v>
      </c>
      <c r="C100" s="35">
        <v>96</v>
      </c>
      <c r="D100" s="38" t="s">
        <v>219</v>
      </c>
      <c r="E100" s="96">
        <v>2</v>
      </c>
      <c r="F100" s="51">
        <v>20</v>
      </c>
      <c r="G100" s="52">
        <v>247</v>
      </c>
      <c r="H100" s="53">
        <v>1805600</v>
      </c>
      <c r="I100" s="57">
        <f t="shared" si="5"/>
        <v>7310.121457489879</v>
      </c>
      <c r="J100" s="55">
        <v>24615</v>
      </c>
      <c r="K100" s="56">
        <f t="shared" si="6"/>
        <v>1805600</v>
      </c>
      <c r="L100" s="57">
        <f t="shared" si="7"/>
        <v>73.3536461507211</v>
      </c>
      <c r="M100" s="31"/>
      <c r="N100" s="51">
        <v>20</v>
      </c>
      <c r="O100" s="52">
        <v>245</v>
      </c>
      <c r="P100" s="53">
        <v>2251020</v>
      </c>
      <c r="Q100" s="57">
        <f t="shared" si="8"/>
        <v>9187.836734693878</v>
      </c>
      <c r="R100" s="55">
        <v>26425</v>
      </c>
      <c r="S100" s="53">
        <v>2251020</v>
      </c>
      <c r="T100" s="57">
        <f t="shared" si="9"/>
        <v>85.1852412488174</v>
      </c>
      <c r="U100" s="82"/>
      <c r="V100" s="45"/>
      <c r="W100" s="114"/>
      <c r="X100" s="110">
        <v>7800</v>
      </c>
      <c r="Y100" s="111">
        <v>10000</v>
      </c>
      <c r="Z100" s="112">
        <v>11000</v>
      </c>
    </row>
    <row r="101" spans="1:26" s="4" customFormat="1" ht="27" customHeight="1">
      <c r="A101" s="19"/>
      <c r="B101" s="35" t="s">
        <v>21</v>
      </c>
      <c r="C101" s="35">
        <v>97</v>
      </c>
      <c r="D101" s="40" t="s">
        <v>85</v>
      </c>
      <c r="E101" s="96">
        <v>5</v>
      </c>
      <c r="F101" s="51">
        <v>30</v>
      </c>
      <c r="G101" s="52">
        <v>282</v>
      </c>
      <c r="H101" s="53">
        <v>2703670</v>
      </c>
      <c r="I101" s="57">
        <f t="shared" si="5"/>
        <v>9587.482269503545</v>
      </c>
      <c r="J101" s="55">
        <v>28835</v>
      </c>
      <c r="K101" s="56">
        <f t="shared" si="6"/>
        <v>2703670</v>
      </c>
      <c r="L101" s="57">
        <f t="shared" si="7"/>
        <v>93.76348187966013</v>
      </c>
      <c r="M101" s="31"/>
      <c r="N101" s="51">
        <v>20</v>
      </c>
      <c r="O101" s="52">
        <v>182</v>
      </c>
      <c r="P101" s="53">
        <v>2085130</v>
      </c>
      <c r="Q101" s="57">
        <f t="shared" si="8"/>
        <v>11456.758241758242</v>
      </c>
      <c r="R101" s="55">
        <v>19590</v>
      </c>
      <c r="S101" s="53">
        <v>2085130</v>
      </c>
      <c r="T101" s="57">
        <f t="shared" si="9"/>
        <v>106.43848902501276</v>
      </c>
      <c r="U101" s="82"/>
      <c r="V101" s="45"/>
      <c r="W101" s="114"/>
      <c r="X101" s="110">
        <v>9700</v>
      </c>
      <c r="Y101" s="111">
        <v>11600</v>
      </c>
      <c r="Z101" s="112">
        <v>11800</v>
      </c>
    </row>
    <row r="102" spans="1:26" s="4" customFormat="1" ht="27" customHeight="1">
      <c r="A102" s="19"/>
      <c r="B102" s="35" t="s">
        <v>21</v>
      </c>
      <c r="C102" s="35">
        <v>98</v>
      </c>
      <c r="D102" s="38" t="s">
        <v>161</v>
      </c>
      <c r="E102" s="96">
        <v>4</v>
      </c>
      <c r="F102" s="51">
        <v>30</v>
      </c>
      <c r="G102" s="52">
        <v>659</v>
      </c>
      <c r="H102" s="53">
        <v>7283544</v>
      </c>
      <c r="I102" s="57">
        <f t="shared" si="5"/>
        <v>11052.418816388468</v>
      </c>
      <c r="J102" s="55">
        <v>36927</v>
      </c>
      <c r="K102" s="56">
        <f t="shared" si="6"/>
        <v>7283544</v>
      </c>
      <c r="L102" s="57">
        <f t="shared" si="7"/>
        <v>197.2416930701113</v>
      </c>
      <c r="M102" s="31"/>
      <c r="N102" s="51">
        <v>30</v>
      </c>
      <c r="O102" s="52">
        <v>624</v>
      </c>
      <c r="P102" s="53">
        <v>6771445</v>
      </c>
      <c r="Q102" s="57">
        <f t="shared" si="8"/>
        <v>10851.67467948718</v>
      </c>
      <c r="R102" s="55">
        <v>36077</v>
      </c>
      <c r="S102" s="53">
        <v>6771445</v>
      </c>
      <c r="T102" s="57">
        <f t="shared" si="9"/>
        <v>187.69423732572</v>
      </c>
      <c r="U102" s="82"/>
      <c r="V102" s="45"/>
      <c r="W102" s="114"/>
      <c r="X102" s="104">
        <v>11200</v>
      </c>
      <c r="Y102" s="105">
        <v>10900</v>
      </c>
      <c r="Z102" s="106">
        <v>11000</v>
      </c>
    </row>
    <row r="103" spans="1:26" s="4" customFormat="1" ht="27" customHeight="1">
      <c r="A103" s="19"/>
      <c r="B103" s="35" t="s">
        <v>21</v>
      </c>
      <c r="C103" s="35">
        <v>99</v>
      </c>
      <c r="D103" s="38" t="s">
        <v>86</v>
      </c>
      <c r="E103" s="96">
        <v>4</v>
      </c>
      <c r="F103" s="51">
        <v>10</v>
      </c>
      <c r="G103" s="52">
        <v>6</v>
      </c>
      <c r="H103" s="53">
        <v>105860</v>
      </c>
      <c r="I103" s="57">
        <f t="shared" si="5"/>
        <v>17643.333333333332</v>
      </c>
      <c r="J103" s="55">
        <v>316</v>
      </c>
      <c r="K103" s="56">
        <f t="shared" si="6"/>
        <v>105860</v>
      </c>
      <c r="L103" s="57">
        <f t="shared" si="7"/>
        <v>335</v>
      </c>
      <c r="M103" s="31"/>
      <c r="N103" s="51">
        <v>10</v>
      </c>
      <c r="O103" s="52">
        <v>4</v>
      </c>
      <c r="P103" s="53">
        <v>80736</v>
      </c>
      <c r="Q103" s="57">
        <f t="shared" si="8"/>
        <v>20184</v>
      </c>
      <c r="R103" s="55">
        <v>232</v>
      </c>
      <c r="S103" s="53">
        <v>80736</v>
      </c>
      <c r="T103" s="57">
        <f t="shared" si="9"/>
        <v>348</v>
      </c>
      <c r="U103" s="82"/>
      <c r="V103" s="45"/>
      <c r="W103" s="114"/>
      <c r="X103" s="110">
        <v>17650</v>
      </c>
      <c r="Y103" s="111">
        <v>17660</v>
      </c>
      <c r="Z103" s="112">
        <v>20185</v>
      </c>
    </row>
    <row r="104" spans="1:26" s="4" customFormat="1" ht="27" customHeight="1">
      <c r="A104" s="19"/>
      <c r="B104" s="35" t="s">
        <v>21</v>
      </c>
      <c r="C104" s="35">
        <v>100</v>
      </c>
      <c r="D104" s="38" t="s">
        <v>87</v>
      </c>
      <c r="E104" s="96">
        <v>6</v>
      </c>
      <c r="F104" s="51">
        <v>10</v>
      </c>
      <c r="G104" s="52">
        <v>140</v>
      </c>
      <c r="H104" s="53">
        <v>2168193</v>
      </c>
      <c r="I104" s="57">
        <f t="shared" si="5"/>
        <v>15487.092857142858</v>
      </c>
      <c r="J104" s="55">
        <v>9391</v>
      </c>
      <c r="K104" s="56">
        <f t="shared" si="6"/>
        <v>2168193</v>
      </c>
      <c r="L104" s="57">
        <f t="shared" si="7"/>
        <v>230.87988499627303</v>
      </c>
      <c r="M104" s="31"/>
      <c r="N104" s="51">
        <v>10</v>
      </c>
      <c r="O104" s="52">
        <v>157</v>
      </c>
      <c r="P104" s="53">
        <v>2478728</v>
      </c>
      <c r="Q104" s="57">
        <f t="shared" si="8"/>
        <v>15788.07643312102</v>
      </c>
      <c r="R104" s="55">
        <v>10678</v>
      </c>
      <c r="S104" s="53">
        <v>2478728</v>
      </c>
      <c r="T104" s="57">
        <f t="shared" si="9"/>
        <v>232.1341075107698</v>
      </c>
      <c r="U104" s="82"/>
      <c r="V104" s="45"/>
      <c r="W104" s="114"/>
      <c r="X104" s="110">
        <v>12538</v>
      </c>
      <c r="Y104" s="111">
        <v>12760</v>
      </c>
      <c r="Z104" s="112">
        <v>12927</v>
      </c>
    </row>
    <row r="105" spans="1:26" s="4" customFormat="1" ht="27" customHeight="1">
      <c r="A105" s="19"/>
      <c r="B105" s="35" t="s">
        <v>21</v>
      </c>
      <c r="C105" s="35">
        <v>101</v>
      </c>
      <c r="D105" s="38" t="s">
        <v>130</v>
      </c>
      <c r="E105" s="96">
        <v>4</v>
      </c>
      <c r="F105" s="51">
        <v>10</v>
      </c>
      <c r="G105" s="52">
        <v>128</v>
      </c>
      <c r="H105" s="53">
        <v>1298650</v>
      </c>
      <c r="I105" s="57">
        <f t="shared" si="5"/>
        <v>10145.703125</v>
      </c>
      <c r="J105" s="55">
        <v>13832</v>
      </c>
      <c r="K105" s="56">
        <f t="shared" si="6"/>
        <v>1298650</v>
      </c>
      <c r="L105" s="57">
        <f t="shared" si="7"/>
        <v>93.88736263736264</v>
      </c>
      <c r="M105" s="31"/>
      <c r="N105" s="51"/>
      <c r="O105" s="52"/>
      <c r="P105" s="53"/>
      <c r="Q105" s="57">
        <f t="shared" si="8"/>
        <v>0</v>
      </c>
      <c r="R105" s="55"/>
      <c r="S105" s="56"/>
      <c r="T105" s="57">
        <f t="shared" si="9"/>
        <v>0</v>
      </c>
      <c r="U105" s="83"/>
      <c r="V105" s="46" t="s">
        <v>250</v>
      </c>
      <c r="W105" s="114"/>
      <c r="X105" s="110">
        <v>12000</v>
      </c>
      <c r="Y105" s="111">
        <v>12500</v>
      </c>
      <c r="Z105" s="112">
        <v>13000</v>
      </c>
    </row>
    <row r="106" spans="1:26" s="4" customFormat="1" ht="27" customHeight="1">
      <c r="A106" s="19"/>
      <c r="B106" s="35" t="s">
        <v>21</v>
      </c>
      <c r="C106" s="35">
        <v>102</v>
      </c>
      <c r="D106" s="38" t="s">
        <v>197</v>
      </c>
      <c r="E106" s="96">
        <v>5</v>
      </c>
      <c r="F106" s="51">
        <v>20</v>
      </c>
      <c r="G106" s="52">
        <v>35</v>
      </c>
      <c r="H106" s="53">
        <v>269905</v>
      </c>
      <c r="I106" s="57">
        <f t="shared" si="5"/>
        <v>7711.571428571428</v>
      </c>
      <c r="J106" s="55">
        <v>1889</v>
      </c>
      <c r="K106" s="56">
        <f t="shared" si="6"/>
        <v>269905</v>
      </c>
      <c r="L106" s="57">
        <f t="shared" si="7"/>
        <v>142.88247750132345</v>
      </c>
      <c r="M106" s="31"/>
      <c r="N106" s="51">
        <v>20</v>
      </c>
      <c r="O106" s="52">
        <v>82</v>
      </c>
      <c r="P106" s="53">
        <v>589570</v>
      </c>
      <c r="Q106" s="57">
        <f t="shared" si="8"/>
        <v>7189.878048780488</v>
      </c>
      <c r="R106" s="55">
        <v>4322</v>
      </c>
      <c r="S106" s="53">
        <v>589570</v>
      </c>
      <c r="T106" s="57">
        <f t="shared" si="9"/>
        <v>136.41138361869506</v>
      </c>
      <c r="U106" s="83"/>
      <c r="V106" s="45"/>
      <c r="W106" s="114"/>
      <c r="X106" s="110">
        <v>12320</v>
      </c>
      <c r="Y106" s="111">
        <v>12760</v>
      </c>
      <c r="Z106" s="112">
        <v>13200</v>
      </c>
    </row>
    <row r="107" spans="1:26" s="4" customFormat="1" ht="27" customHeight="1">
      <c r="A107" s="19"/>
      <c r="B107" s="35" t="s">
        <v>21</v>
      </c>
      <c r="C107" s="35">
        <v>103</v>
      </c>
      <c r="D107" s="38" t="s">
        <v>196</v>
      </c>
      <c r="E107" s="96">
        <v>2</v>
      </c>
      <c r="F107" s="51">
        <v>20</v>
      </c>
      <c r="G107" s="52">
        <v>114</v>
      </c>
      <c r="H107" s="53">
        <v>1169500</v>
      </c>
      <c r="I107" s="57">
        <f t="shared" si="5"/>
        <v>10258.771929824561</v>
      </c>
      <c r="J107" s="55">
        <v>4364</v>
      </c>
      <c r="K107" s="56">
        <f t="shared" si="6"/>
        <v>1169500</v>
      </c>
      <c r="L107" s="57">
        <f t="shared" si="7"/>
        <v>267.98808432630614</v>
      </c>
      <c r="M107" s="31"/>
      <c r="N107" s="51">
        <v>20</v>
      </c>
      <c r="O107" s="52">
        <v>301</v>
      </c>
      <c r="P107" s="53">
        <v>4558693</v>
      </c>
      <c r="Q107" s="57">
        <f t="shared" si="8"/>
        <v>15145.159468438538</v>
      </c>
      <c r="R107" s="55">
        <v>16898</v>
      </c>
      <c r="S107" s="53">
        <v>4558693</v>
      </c>
      <c r="T107" s="57">
        <f t="shared" si="9"/>
        <v>269.7770742099657</v>
      </c>
      <c r="U107" s="82"/>
      <c r="V107" s="45"/>
      <c r="W107" s="115"/>
      <c r="X107" s="104">
        <v>10700</v>
      </c>
      <c r="Y107" s="105">
        <v>16000</v>
      </c>
      <c r="Z107" s="106">
        <v>17000</v>
      </c>
    </row>
    <row r="108" spans="1:26" s="4" customFormat="1" ht="27" customHeight="1">
      <c r="A108" s="19"/>
      <c r="B108" s="35" t="s">
        <v>21</v>
      </c>
      <c r="C108" s="35">
        <v>104</v>
      </c>
      <c r="D108" s="38" t="s">
        <v>189</v>
      </c>
      <c r="E108" s="96">
        <v>4</v>
      </c>
      <c r="F108" s="51">
        <v>10</v>
      </c>
      <c r="G108" s="52">
        <v>7</v>
      </c>
      <c r="H108" s="53">
        <v>27550</v>
      </c>
      <c r="I108" s="57">
        <f t="shared" si="5"/>
        <v>3935.714285714286</v>
      </c>
      <c r="J108" s="55">
        <v>234</v>
      </c>
      <c r="K108" s="56">
        <f t="shared" si="6"/>
        <v>27550</v>
      </c>
      <c r="L108" s="57">
        <f t="shared" si="7"/>
        <v>117.73504273504274</v>
      </c>
      <c r="M108" s="31"/>
      <c r="N108" s="51">
        <v>10</v>
      </c>
      <c r="O108" s="52">
        <v>99</v>
      </c>
      <c r="P108" s="53">
        <v>571550</v>
      </c>
      <c r="Q108" s="57">
        <f t="shared" si="8"/>
        <v>5773.232323232323</v>
      </c>
      <c r="R108" s="55">
        <v>4704</v>
      </c>
      <c r="S108" s="56">
        <v>571550</v>
      </c>
      <c r="T108" s="57">
        <f t="shared" si="9"/>
        <v>121.50297619047619</v>
      </c>
      <c r="U108" s="83"/>
      <c r="V108" s="45"/>
      <c r="W108" s="114"/>
      <c r="X108" s="110">
        <v>4000</v>
      </c>
      <c r="Y108" s="111">
        <v>4100</v>
      </c>
      <c r="Z108" s="112">
        <v>4200</v>
      </c>
    </row>
    <row r="109" spans="1:26" s="4" customFormat="1" ht="27" customHeight="1">
      <c r="A109" s="19"/>
      <c r="B109" s="35" t="s">
        <v>21</v>
      </c>
      <c r="C109" s="35">
        <v>105</v>
      </c>
      <c r="D109" s="38" t="s">
        <v>247</v>
      </c>
      <c r="E109" s="96">
        <v>4</v>
      </c>
      <c r="F109" s="51"/>
      <c r="G109" s="52"/>
      <c r="H109" s="53"/>
      <c r="I109" s="57"/>
      <c r="J109" s="55"/>
      <c r="K109" s="56"/>
      <c r="L109" s="57"/>
      <c r="M109" s="31"/>
      <c r="N109" s="51">
        <v>14</v>
      </c>
      <c r="O109" s="52">
        <v>33</v>
      </c>
      <c r="P109" s="53">
        <v>350350</v>
      </c>
      <c r="Q109" s="57">
        <f t="shared" si="8"/>
        <v>10616.666666666666</v>
      </c>
      <c r="R109" s="55">
        <v>2860</v>
      </c>
      <c r="S109" s="56">
        <v>350350</v>
      </c>
      <c r="T109" s="57">
        <f t="shared" si="9"/>
        <v>122.5</v>
      </c>
      <c r="U109" s="83" t="s">
        <v>248</v>
      </c>
      <c r="V109" s="45"/>
      <c r="W109" s="114"/>
      <c r="X109" s="110">
        <v>11000</v>
      </c>
      <c r="Y109" s="111">
        <v>11500</v>
      </c>
      <c r="Z109" s="112">
        <v>12000</v>
      </c>
    </row>
    <row r="110" spans="1:26" s="4" customFormat="1" ht="27" customHeight="1">
      <c r="A110" s="19"/>
      <c r="B110" s="35" t="s">
        <v>21</v>
      </c>
      <c r="C110" s="35">
        <v>106</v>
      </c>
      <c r="D110" s="38" t="s">
        <v>88</v>
      </c>
      <c r="E110" s="96">
        <v>2</v>
      </c>
      <c r="F110" s="51">
        <v>12</v>
      </c>
      <c r="G110" s="52">
        <v>163</v>
      </c>
      <c r="H110" s="53">
        <v>950250</v>
      </c>
      <c r="I110" s="57">
        <f t="shared" si="5"/>
        <v>5829.754601226994</v>
      </c>
      <c r="J110" s="55">
        <v>14316</v>
      </c>
      <c r="K110" s="56">
        <f t="shared" si="6"/>
        <v>950250</v>
      </c>
      <c r="L110" s="57">
        <f t="shared" si="7"/>
        <v>66.37678122380554</v>
      </c>
      <c r="M110" s="31"/>
      <c r="N110" s="51">
        <v>12</v>
      </c>
      <c r="O110" s="52">
        <v>169</v>
      </c>
      <c r="P110" s="53">
        <v>1377765</v>
      </c>
      <c r="Q110" s="57">
        <f t="shared" si="8"/>
        <v>8152.455621301775</v>
      </c>
      <c r="R110" s="55">
        <v>20139</v>
      </c>
      <c r="S110" s="53">
        <v>1377765</v>
      </c>
      <c r="T110" s="57">
        <f t="shared" si="9"/>
        <v>68.4127811708625</v>
      </c>
      <c r="U110" s="82"/>
      <c r="V110" s="45"/>
      <c r="W110" s="114"/>
      <c r="X110" s="110">
        <v>8000</v>
      </c>
      <c r="Y110" s="111">
        <v>8300</v>
      </c>
      <c r="Z110" s="112">
        <v>8600</v>
      </c>
    </row>
    <row r="111" spans="1:26" s="4" customFormat="1" ht="27" customHeight="1">
      <c r="A111" s="19"/>
      <c r="B111" s="35" t="s">
        <v>21</v>
      </c>
      <c r="C111" s="35">
        <v>107</v>
      </c>
      <c r="D111" s="38" t="s">
        <v>198</v>
      </c>
      <c r="E111" s="96">
        <v>4</v>
      </c>
      <c r="F111" s="51">
        <v>20</v>
      </c>
      <c r="G111" s="52">
        <v>14</v>
      </c>
      <c r="H111" s="53">
        <v>65711</v>
      </c>
      <c r="I111" s="57">
        <f t="shared" si="5"/>
        <v>4693.642857142857</v>
      </c>
      <c r="J111" s="55">
        <v>1192</v>
      </c>
      <c r="K111" s="56">
        <f t="shared" si="6"/>
        <v>65711</v>
      </c>
      <c r="L111" s="57">
        <f t="shared" si="7"/>
        <v>55.12667785234899</v>
      </c>
      <c r="M111" s="31"/>
      <c r="N111" s="51"/>
      <c r="O111" s="52"/>
      <c r="P111" s="53"/>
      <c r="Q111" s="57">
        <f t="shared" si="8"/>
        <v>0</v>
      </c>
      <c r="R111" s="55"/>
      <c r="S111" s="56"/>
      <c r="T111" s="57">
        <f t="shared" si="9"/>
        <v>0</v>
      </c>
      <c r="U111" s="83"/>
      <c r="V111" s="45"/>
      <c r="W111" s="115" t="s">
        <v>252</v>
      </c>
      <c r="X111" s="117" t="s">
        <v>180</v>
      </c>
      <c r="Y111" s="111">
        <v>7200</v>
      </c>
      <c r="Z111" s="112">
        <v>8400</v>
      </c>
    </row>
    <row r="112" spans="1:26" s="4" customFormat="1" ht="27" customHeight="1">
      <c r="A112" s="19"/>
      <c r="B112" s="35" t="s">
        <v>21</v>
      </c>
      <c r="C112" s="35">
        <v>108</v>
      </c>
      <c r="D112" s="38" t="s">
        <v>150</v>
      </c>
      <c r="E112" s="96">
        <v>5</v>
      </c>
      <c r="F112" s="51">
        <v>20</v>
      </c>
      <c r="G112" s="52">
        <v>288</v>
      </c>
      <c r="H112" s="53">
        <v>6302652</v>
      </c>
      <c r="I112" s="57">
        <f t="shared" si="5"/>
        <v>21884.208333333332</v>
      </c>
      <c r="J112" s="55">
        <v>17399</v>
      </c>
      <c r="K112" s="56">
        <f t="shared" si="6"/>
        <v>6302652</v>
      </c>
      <c r="L112" s="57">
        <f t="shared" si="7"/>
        <v>362.2421978274613</v>
      </c>
      <c r="M112" s="31"/>
      <c r="N112" s="51">
        <v>20</v>
      </c>
      <c r="O112" s="52">
        <v>350</v>
      </c>
      <c r="P112" s="53">
        <v>7257974</v>
      </c>
      <c r="Q112" s="57">
        <f t="shared" si="8"/>
        <v>20737.068571428572</v>
      </c>
      <c r="R112" s="55">
        <v>19406</v>
      </c>
      <c r="S112" s="53">
        <v>7257974</v>
      </c>
      <c r="T112" s="57">
        <f t="shared" si="9"/>
        <v>374.0066989590848</v>
      </c>
      <c r="U112" s="82"/>
      <c r="V112" s="45"/>
      <c r="W112" s="114"/>
      <c r="X112" s="110">
        <v>21767</v>
      </c>
      <c r="Y112" s="111">
        <v>22640</v>
      </c>
      <c r="Z112" s="112">
        <v>23804</v>
      </c>
    </row>
    <row r="113" spans="1:26" s="4" customFormat="1" ht="27" customHeight="1">
      <c r="A113" s="19"/>
      <c r="B113" s="35" t="s">
        <v>21</v>
      </c>
      <c r="C113" s="35">
        <v>109</v>
      </c>
      <c r="D113" s="38" t="s">
        <v>152</v>
      </c>
      <c r="E113" s="96">
        <v>5</v>
      </c>
      <c r="F113" s="51">
        <v>20</v>
      </c>
      <c r="G113" s="52">
        <v>127</v>
      </c>
      <c r="H113" s="53">
        <v>2962607</v>
      </c>
      <c r="I113" s="57">
        <f t="shared" si="5"/>
        <v>23327.614173228347</v>
      </c>
      <c r="J113" s="55">
        <v>10859</v>
      </c>
      <c r="K113" s="56">
        <f t="shared" si="6"/>
        <v>2962607</v>
      </c>
      <c r="L113" s="57">
        <f t="shared" si="7"/>
        <v>272.8250299290911</v>
      </c>
      <c r="M113" s="31"/>
      <c r="N113" s="51">
        <v>20</v>
      </c>
      <c r="O113" s="52">
        <v>141</v>
      </c>
      <c r="P113" s="53">
        <v>3188324</v>
      </c>
      <c r="Q113" s="57">
        <f t="shared" si="8"/>
        <v>22612.22695035461</v>
      </c>
      <c r="R113" s="55">
        <v>10334</v>
      </c>
      <c r="S113" s="53">
        <v>3188324</v>
      </c>
      <c r="T113" s="57">
        <f t="shared" si="9"/>
        <v>308.5275788658796</v>
      </c>
      <c r="U113" s="82"/>
      <c r="V113" s="45"/>
      <c r="W113" s="114"/>
      <c r="X113" s="110">
        <v>23400</v>
      </c>
      <c r="Y113" s="111">
        <v>23400</v>
      </c>
      <c r="Z113" s="112">
        <v>23400</v>
      </c>
    </row>
    <row r="114" spans="1:26" s="4" customFormat="1" ht="27" customHeight="1">
      <c r="A114" s="19"/>
      <c r="B114" s="35" t="s">
        <v>21</v>
      </c>
      <c r="C114" s="35">
        <v>110</v>
      </c>
      <c r="D114" s="38" t="s">
        <v>199</v>
      </c>
      <c r="E114" s="96">
        <v>6</v>
      </c>
      <c r="F114" s="51">
        <v>10</v>
      </c>
      <c r="G114" s="52">
        <v>143</v>
      </c>
      <c r="H114" s="53">
        <v>2626387</v>
      </c>
      <c r="I114" s="57">
        <f t="shared" si="5"/>
        <v>18366.34265734266</v>
      </c>
      <c r="J114" s="55">
        <v>9946</v>
      </c>
      <c r="K114" s="56">
        <f t="shared" si="6"/>
        <v>2626387</v>
      </c>
      <c r="L114" s="57">
        <f t="shared" si="7"/>
        <v>264.0646491051679</v>
      </c>
      <c r="M114" s="31"/>
      <c r="N114" s="51">
        <v>10</v>
      </c>
      <c r="O114" s="52">
        <v>157</v>
      </c>
      <c r="P114" s="53">
        <v>3152828</v>
      </c>
      <c r="Q114" s="57">
        <f t="shared" si="8"/>
        <v>20081.707006369426</v>
      </c>
      <c r="R114" s="55">
        <v>11557</v>
      </c>
      <c r="S114" s="53">
        <v>3152828</v>
      </c>
      <c r="T114" s="57">
        <f t="shared" si="9"/>
        <v>272.80678376741366</v>
      </c>
      <c r="U114" s="82"/>
      <c r="V114" s="45"/>
      <c r="W114" s="115"/>
      <c r="X114" s="104">
        <v>18500</v>
      </c>
      <c r="Y114" s="105">
        <v>21000</v>
      </c>
      <c r="Z114" s="106">
        <v>21500</v>
      </c>
    </row>
    <row r="115" spans="1:26" s="4" customFormat="1" ht="27" customHeight="1">
      <c r="A115" s="19"/>
      <c r="B115" s="35" t="s">
        <v>21</v>
      </c>
      <c r="C115" s="35">
        <v>111</v>
      </c>
      <c r="D115" s="38" t="s">
        <v>33</v>
      </c>
      <c r="E115" s="96">
        <v>6</v>
      </c>
      <c r="F115" s="51">
        <v>10</v>
      </c>
      <c r="G115" s="52">
        <v>170</v>
      </c>
      <c r="H115" s="53">
        <v>4763785</v>
      </c>
      <c r="I115" s="57">
        <f t="shared" si="5"/>
        <v>28022.264705882353</v>
      </c>
      <c r="J115" s="55">
        <v>11413</v>
      </c>
      <c r="K115" s="56">
        <f t="shared" si="6"/>
        <v>4763785</v>
      </c>
      <c r="L115" s="57">
        <f t="shared" si="7"/>
        <v>417.3998948567423</v>
      </c>
      <c r="M115" s="31"/>
      <c r="N115" s="51">
        <v>10</v>
      </c>
      <c r="O115" s="52">
        <v>116</v>
      </c>
      <c r="P115" s="53">
        <v>4731000</v>
      </c>
      <c r="Q115" s="57">
        <f t="shared" si="8"/>
        <v>40784.48275862069</v>
      </c>
      <c r="R115" s="55">
        <v>10992</v>
      </c>
      <c r="S115" s="53">
        <v>4731000</v>
      </c>
      <c r="T115" s="57">
        <f t="shared" si="9"/>
        <v>430.40393013100436</v>
      </c>
      <c r="U115" s="82"/>
      <c r="V115" s="45"/>
      <c r="W115" s="114"/>
      <c r="X115" s="104">
        <v>28050</v>
      </c>
      <c r="Y115" s="105">
        <v>40790</v>
      </c>
      <c r="Z115" s="106">
        <v>40790</v>
      </c>
    </row>
    <row r="116" spans="1:26" s="4" customFormat="1" ht="27" customHeight="1">
      <c r="A116" s="19"/>
      <c r="B116" s="35" t="s">
        <v>21</v>
      </c>
      <c r="C116" s="35">
        <v>112</v>
      </c>
      <c r="D116" s="38" t="s">
        <v>162</v>
      </c>
      <c r="E116" s="96">
        <v>2</v>
      </c>
      <c r="F116" s="51">
        <v>20</v>
      </c>
      <c r="G116" s="52">
        <v>300</v>
      </c>
      <c r="H116" s="53">
        <v>3497100</v>
      </c>
      <c r="I116" s="57">
        <f t="shared" si="5"/>
        <v>11657</v>
      </c>
      <c r="J116" s="55">
        <v>28945</v>
      </c>
      <c r="K116" s="56">
        <f t="shared" si="6"/>
        <v>3497100</v>
      </c>
      <c r="L116" s="57">
        <f t="shared" si="7"/>
        <v>120.81879426498531</v>
      </c>
      <c r="M116" s="31"/>
      <c r="N116" s="51">
        <v>20</v>
      </c>
      <c r="O116" s="52">
        <v>322</v>
      </c>
      <c r="P116" s="53">
        <v>3634700</v>
      </c>
      <c r="Q116" s="57">
        <f t="shared" si="8"/>
        <v>11287.888198757764</v>
      </c>
      <c r="R116" s="55">
        <v>30187</v>
      </c>
      <c r="S116" s="53">
        <v>3634700</v>
      </c>
      <c r="T116" s="57">
        <f t="shared" si="9"/>
        <v>120.40613509126445</v>
      </c>
      <c r="U116" s="82"/>
      <c r="V116" s="45"/>
      <c r="W116" s="114"/>
      <c r="X116" s="110">
        <v>11899</v>
      </c>
      <c r="Y116" s="111">
        <v>11924</v>
      </c>
      <c r="Z116" s="112">
        <v>12215</v>
      </c>
    </row>
    <row r="117" spans="1:26" s="4" customFormat="1" ht="27" customHeight="1">
      <c r="A117" s="19"/>
      <c r="B117" s="35" t="s">
        <v>21</v>
      </c>
      <c r="C117" s="35">
        <v>113</v>
      </c>
      <c r="D117" s="38" t="s">
        <v>89</v>
      </c>
      <c r="E117" s="96">
        <v>2</v>
      </c>
      <c r="F117" s="51">
        <v>10</v>
      </c>
      <c r="G117" s="52">
        <v>285</v>
      </c>
      <c r="H117" s="53">
        <v>1672000</v>
      </c>
      <c r="I117" s="57">
        <f t="shared" si="5"/>
        <v>5866.666666666667</v>
      </c>
      <c r="J117" s="55">
        <v>26300</v>
      </c>
      <c r="K117" s="56">
        <f t="shared" si="6"/>
        <v>1672000</v>
      </c>
      <c r="L117" s="57">
        <f t="shared" si="7"/>
        <v>63.57414448669201</v>
      </c>
      <c r="M117" s="31"/>
      <c r="N117" s="51">
        <v>34</v>
      </c>
      <c r="O117" s="52">
        <v>411</v>
      </c>
      <c r="P117" s="53">
        <v>7720137</v>
      </c>
      <c r="Q117" s="57">
        <f t="shared" si="8"/>
        <v>18783.78832116788</v>
      </c>
      <c r="R117" s="55">
        <v>36848</v>
      </c>
      <c r="S117" s="53">
        <v>7720137</v>
      </c>
      <c r="T117" s="57">
        <f t="shared" si="9"/>
        <v>209.5130536257056</v>
      </c>
      <c r="U117" s="82"/>
      <c r="V117" s="45"/>
      <c r="W117" s="115"/>
      <c r="X117" s="110">
        <v>12000</v>
      </c>
      <c r="Y117" s="111">
        <v>13000</v>
      </c>
      <c r="Z117" s="112">
        <v>14000</v>
      </c>
    </row>
    <row r="118" spans="1:26" s="4" customFormat="1" ht="27" customHeight="1">
      <c r="A118" s="19"/>
      <c r="B118" s="35" t="s">
        <v>21</v>
      </c>
      <c r="C118" s="35">
        <v>114</v>
      </c>
      <c r="D118" s="38" t="s">
        <v>90</v>
      </c>
      <c r="E118" s="96">
        <v>5</v>
      </c>
      <c r="F118" s="51">
        <v>20</v>
      </c>
      <c r="G118" s="52">
        <v>204</v>
      </c>
      <c r="H118" s="53">
        <v>2910680</v>
      </c>
      <c r="I118" s="57">
        <f t="shared" si="5"/>
        <v>14268.039215686274</v>
      </c>
      <c r="J118" s="55">
        <v>11867</v>
      </c>
      <c r="K118" s="56">
        <f t="shared" si="6"/>
        <v>2910680</v>
      </c>
      <c r="L118" s="57">
        <f t="shared" si="7"/>
        <v>245.275132720991</v>
      </c>
      <c r="M118" s="31"/>
      <c r="N118" s="51">
        <v>20</v>
      </c>
      <c r="O118" s="52">
        <v>136</v>
      </c>
      <c r="P118" s="53">
        <v>1704018</v>
      </c>
      <c r="Q118" s="57">
        <f t="shared" si="8"/>
        <v>12529.54411764706</v>
      </c>
      <c r="R118" s="55">
        <v>7500</v>
      </c>
      <c r="S118" s="53">
        <v>1704018</v>
      </c>
      <c r="T118" s="57">
        <f t="shared" si="9"/>
        <v>227.2024</v>
      </c>
      <c r="U118" s="82"/>
      <c r="V118" s="45"/>
      <c r="W118" s="114"/>
      <c r="X118" s="110">
        <v>20000</v>
      </c>
      <c r="Y118" s="111">
        <v>20000</v>
      </c>
      <c r="Z118" s="112">
        <v>20000</v>
      </c>
    </row>
    <row r="119" spans="1:26" s="4" customFormat="1" ht="27" customHeight="1">
      <c r="A119" s="19"/>
      <c r="B119" s="35" t="s">
        <v>21</v>
      </c>
      <c r="C119" s="35">
        <v>115</v>
      </c>
      <c r="D119" s="38" t="s">
        <v>91</v>
      </c>
      <c r="E119" s="96">
        <v>6</v>
      </c>
      <c r="F119" s="51">
        <v>30</v>
      </c>
      <c r="G119" s="52">
        <v>325</v>
      </c>
      <c r="H119" s="53">
        <v>1800000</v>
      </c>
      <c r="I119" s="57">
        <f t="shared" si="5"/>
        <v>5538.461538461538</v>
      </c>
      <c r="J119" s="55">
        <v>35215</v>
      </c>
      <c r="K119" s="56">
        <f t="shared" si="6"/>
        <v>1800000</v>
      </c>
      <c r="L119" s="57">
        <f t="shared" si="7"/>
        <v>51.11458185432344</v>
      </c>
      <c r="M119" s="31"/>
      <c r="N119" s="51">
        <v>30</v>
      </c>
      <c r="O119" s="52">
        <v>289</v>
      </c>
      <c r="P119" s="53">
        <v>2000000</v>
      </c>
      <c r="Q119" s="57">
        <f t="shared" si="8"/>
        <v>6920.415224913495</v>
      </c>
      <c r="R119" s="55">
        <v>27875</v>
      </c>
      <c r="S119" s="56">
        <v>2000000</v>
      </c>
      <c r="T119" s="57">
        <f t="shared" si="9"/>
        <v>71.74887892376681</v>
      </c>
      <c r="U119" s="82"/>
      <c r="V119" s="45"/>
      <c r="W119" s="114"/>
      <c r="X119" s="110">
        <v>6500</v>
      </c>
      <c r="Y119" s="111">
        <v>8000</v>
      </c>
      <c r="Z119" s="112">
        <v>10000</v>
      </c>
    </row>
    <row r="120" spans="1:26" s="4" customFormat="1" ht="27" customHeight="1">
      <c r="A120" s="19"/>
      <c r="B120" s="35" t="s">
        <v>21</v>
      </c>
      <c r="C120" s="35">
        <v>116</v>
      </c>
      <c r="D120" s="38" t="s">
        <v>92</v>
      </c>
      <c r="E120" s="96">
        <v>5</v>
      </c>
      <c r="F120" s="51">
        <v>20</v>
      </c>
      <c r="G120" s="52">
        <v>200</v>
      </c>
      <c r="H120" s="53">
        <v>1057100</v>
      </c>
      <c r="I120" s="57">
        <f t="shared" si="5"/>
        <v>5285.5</v>
      </c>
      <c r="J120" s="55">
        <v>11822</v>
      </c>
      <c r="K120" s="56">
        <f t="shared" si="6"/>
        <v>1057100</v>
      </c>
      <c r="L120" s="57">
        <f t="shared" si="7"/>
        <v>89.4180341735747</v>
      </c>
      <c r="M120" s="31"/>
      <c r="N120" s="51">
        <v>20</v>
      </c>
      <c r="O120" s="52">
        <v>145</v>
      </c>
      <c r="P120" s="53">
        <v>1101207</v>
      </c>
      <c r="Q120" s="57">
        <f t="shared" si="8"/>
        <v>7594.5310344827585</v>
      </c>
      <c r="R120" s="55">
        <v>12145</v>
      </c>
      <c r="S120" s="53">
        <v>1101207</v>
      </c>
      <c r="T120" s="57">
        <f t="shared" si="9"/>
        <v>90.67163441745575</v>
      </c>
      <c r="U120" s="82"/>
      <c r="V120" s="45"/>
      <c r="W120" s="114"/>
      <c r="X120" s="104">
        <v>5200</v>
      </c>
      <c r="Y120" s="105">
        <v>7600</v>
      </c>
      <c r="Z120" s="106">
        <v>7700</v>
      </c>
    </row>
    <row r="121" spans="1:26" s="4" customFormat="1" ht="27" customHeight="1">
      <c r="A121" s="19"/>
      <c r="B121" s="35" t="s">
        <v>21</v>
      </c>
      <c r="C121" s="35">
        <v>117</v>
      </c>
      <c r="D121" s="38" t="s">
        <v>171</v>
      </c>
      <c r="E121" s="96">
        <v>6</v>
      </c>
      <c r="F121" s="51">
        <v>20</v>
      </c>
      <c r="G121" s="52">
        <v>88</v>
      </c>
      <c r="H121" s="53">
        <v>1310082</v>
      </c>
      <c r="I121" s="57">
        <f t="shared" si="5"/>
        <v>14887.295454545454</v>
      </c>
      <c r="J121" s="55">
        <v>4090</v>
      </c>
      <c r="K121" s="56">
        <f t="shared" si="6"/>
        <v>1310082</v>
      </c>
      <c r="L121" s="57">
        <f t="shared" si="7"/>
        <v>320.3134474327628</v>
      </c>
      <c r="M121" s="31"/>
      <c r="N121" s="51">
        <v>20</v>
      </c>
      <c r="O121" s="52">
        <v>186</v>
      </c>
      <c r="P121" s="53">
        <v>2487681</v>
      </c>
      <c r="Q121" s="57">
        <f t="shared" si="8"/>
        <v>13374.629032258064</v>
      </c>
      <c r="R121" s="55">
        <v>7838</v>
      </c>
      <c r="S121" s="53">
        <v>2487681</v>
      </c>
      <c r="T121" s="57">
        <f t="shared" si="9"/>
        <v>317.3872161265629</v>
      </c>
      <c r="U121" s="83"/>
      <c r="V121" s="45"/>
      <c r="W121" s="47"/>
      <c r="X121" s="110">
        <v>17875</v>
      </c>
      <c r="Y121" s="111">
        <v>16000</v>
      </c>
      <c r="Z121" s="112">
        <v>17000</v>
      </c>
    </row>
    <row r="122" spans="1:26" s="4" customFormat="1" ht="27" customHeight="1">
      <c r="A122" s="19"/>
      <c r="B122" s="35" t="s">
        <v>21</v>
      </c>
      <c r="C122" s="35">
        <v>118</v>
      </c>
      <c r="D122" s="38" t="s">
        <v>200</v>
      </c>
      <c r="E122" s="96">
        <v>2</v>
      </c>
      <c r="F122" s="51">
        <v>20</v>
      </c>
      <c r="G122" s="52">
        <v>69</v>
      </c>
      <c r="H122" s="53">
        <v>602150</v>
      </c>
      <c r="I122" s="57">
        <f t="shared" si="5"/>
        <v>8726.811594202898</v>
      </c>
      <c r="J122" s="55">
        <v>4826</v>
      </c>
      <c r="K122" s="56">
        <f t="shared" si="6"/>
        <v>602150</v>
      </c>
      <c r="L122" s="57">
        <f t="shared" si="7"/>
        <v>124.77206796518857</v>
      </c>
      <c r="M122" s="31"/>
      <c r="N122" s="51">
        <v>20</v>
      </c>
      <c r="O122" s="52">
        <v>114</v>
      </c>
      <c r="P122" s="53">
        <v>1188575</v>
      </c>
      <c r="Q122" s="57">
        <f t="shared" si="8"/>
        <v>10426.09649122807</v>
      </c>
      <c r="R122" s="55">
        <v>8652</v>
      </c>
      <c r="S122" s="53">
        <v>1188575</v>
      </c>
      <c r="T122" s="57">
        <f t="shared" si="9"/>
        <v>137.37575127138234</v>
      </c>
      <c r="U122" s="83"/>
      <c r="V122" s="45"/>
      <c r="W122" s="114"/>
      <c r="X122" s="110">
        <v>9600</v>
      </c>
      <c r="Y122" s="111">
        <v>12000</v>
      </c>
      <c r="Z122" s="112">
        <v>16000</v>
      </c>
    </row>
    <row r="123" spans="1:26" s="4" customFormat="1" ht="27" customHeight="1">
      <c r="A123" s="19"/>
      <c r="B123" s="35" t="s">
        <v>21</v>
      </c>
      <c r="C123" s="35">
        <v>119</v>
      </c>
      <c r="D123" s="38" t="s">
        <v>93</v>
      </c>
      <c r="E123" s="96">
        <v>2</v>
      </c>
      <c r="F123" s="51">
        <v>21</v>
      </c>
      <c r="G123" s="52">
        <v>281</v>
      </c>
      <c r="H123" s="53">
        <v>4188050</v>
      </c>
      <c r="I123" s="57">
        <f t="shared" si="5"/>
        <v>14904.092526690392</v>
      </c>
      <c r="J123" s="55">
        <v>30750</v>
      </c>
      <c r="K123" s="56">
        <f t="shared" si="6"/>
        <v>4188050</v>
      </c>
      <c r="L123" s="57">
        <f t="shared" si="7"/>
        <v>136.19674796747967</v>
      </c>
      <c r="M123" s="31"/>
      <c r="N123" s="51">
        <v>24</v>
      </c>
      <c r="O123" s="52">
        <v>263</v>
      </c>
      <c r="P123" s="53">
        <v>4642880</v>
      </c>
      <c r="Q123" s="57">
        <f t="shared" si="8"/>
        <v>17653.536121673005</v>
      </c>
      <c r="R123" s="55">
        <v>30346</v>
      </c>
      <c r="S123" s="53">
        <v>4642880</v>
      </c>
      <c r="T123" s="57">
        <f t="shared" si="9"/>
        <v>152.99808871020892</v>
      </c>
      <c r="U123" s="82"/>
      <c r="V123" s="45"/>
      <c r="W123" s="115"/>
      <c r="X123" s="104">
        <v>15700</v>
      </c>
      <c r="Y123" s="105">
        <v>17800</v>
      </c>
      <c r="Z123" s="106">
        <v>18000</v>
      </c>
    </row>
    <row r="124" spans="1:26" s="4" customFormat="1" ht="27" customHeight="1">
      <c r="A124" s="19"/>
      <c r="B124" s="35" t="s">
        <v>21</v>
      </c>
      <c r="C124" s="35">
        <v>120</v>
      </c>
      <c r="D124" s="38" t="s">
        <v>166</v>
      </c>
      <c r="E124" s="96">
        <v>2</v>
      </c>
      <c r="F124" s="51">
        <v>10</v>
      </c>
      <c r="G124" s="52">
        <v>106</v>
      </c>
      <c r="H124" s="53">
        <v>402287</v>
      </c>
      <c r="I124" s="57">
        <f t="shared" si="5"/>
        <v>3795.1603773584907</v>
      </c>
      <c r="J124" s="55">
        <v>9155</v>
      </c>
      <c r="K124" s="56">
        <f t="shared" si="6"/>
        <v>402287</v>
      </c>
      <c r="L124" s="57">
        <f t="shared" si="7"/>
        <v>43.94178044784271</v>
      </c>
      <c r="M124" s="31"/>
      <c r="N124" s="51">
        <v>10</v>
      </c>
      <c r="O124" s="52">
        <v>101</v>
      </c>
      <c r="P124" s="53">
        <v>372747</v>
      </c>
      <c r="Q124" s="57">
        <f t="shared" si="8"/>
        <v>3690.5643564356437</v>
      </c>
      <c r="R124" s="55">
        <v>8854</v>
      </c>
      <c r="S124" s="53">
        <v>372747</v>
      </c>
      <c r="T124" s="57">
        <f t="shared" si="9"/>
        <v>42.09927716286424</v>
      </c>
      <c r="U124" s="82"/>
      <c r="V124" s="45"/>
      <c r="W124" s="114"/>
      <c r="X124" s="104">
        <v>3200</v>
      </c>
      <c r="Y124" s="105">
        <v>6000</v>
      </c>
      <c r="Z124" s="106">
        <v>9000</v>
      </c>
    </row>
    <row r="125" spans="1:26" s="4" customFormat="1" ht="27" customHeight="1">
      <c r="A125" s="19"/>
      <c r="B125" s="35" t="s">
        <v>21</v>
      </c>
      <c r="C125" s="35">
        <v>121</v>
      </c>
      <c r="D125" s="38" t="s">
        <v>94</v>
      </c>
      <c r="E125" s="96">
        <v>2</v>
      </c>
      <c r="F125" s="51">
        <v>20</v>
      </c>
      <c r="G125" s="52">
        <v>183</v>
      </c>
      <c r="H125" s="53">
        <v>1908621</v>
      </c>
      <c r="I125" s="57">
        <f t="shared" si="5"/>
        <v>10429.622950819672</v>
      </c>
      <c r="J125" s="55">
        <v>18830</v>
      </c>
      <c r="K125" s="56">
        <f t="shared" si="6"/>
        <v>1908621</v>
      </c>
      <c r="L125" s="57">
        <f t="shared" si="7"/>
        <v>101.36064790228359</v>
      </c>
      <c r="M125" s="31"/>
      <c r="N125" s="51">
        <v>20</v>
      </c>
      <c r="O125" s="52">
        <v>184</v>
      </c>
      <c r="P125" s="53">
        <v>1936217</v>
      </c>
      <c r="Q125" s="57">
        <f t="shared" si="8"/>
        <v>10522.91847826087</v>
      </c>
      <c r="R125" s="55">
        <v>19065</v>
      </c>
      <c r="S125" s="53">
        <v>1936217</v>
      </c>
      <c r="T125" s="57">
        <f t="shared" si="9"/>
        <v>101.55872016784684</v>
      </c>
      <c r="U125" s="82"/>
      <c r="V125" s="45"/>
      <c r="W125" s="114"/>
      <c r="X125" s="110">
        <v>10450</v>
      </c>
      <c r="Y125" s="111">
        <v>10523</v>
      </c>
      <c r="Z125" s="112">
        <v>10700</v>
      </c>
    </row>
    <row r="126" spans="1:26" s="4" customFormat="1" ht="27" customHeight="1">
      <c r="A126" s="19"/>
      <c r="B126" s="35" t="s">
        <v>21</v>
      </c>
      <c r="C126" s="35">
        <v>122</v>
      </c>
      <c r="D126" s="43" t="s">
        <v>144</v>
      </c>
      <c r="E126" s="96">
        <v>2</v>
      </c>
      <c r="F126" s="51">
        <v>30</v>
      </c>
      <c r="G126" s="52">
        <v>320</v>
      </c>
      <c r="H126" s="53">
        <v>2174088</v>
      </c>
      <c r="I126" s="57">
        <f t="shared" si="5"/>
        <v>6794.025</v>
      </c>
      <c r="J126" s="55">
        <v>38400</v>
      </c>
      <c r="K126" s="56">
        <f t="shared" si="6"/>
        <v>2174088</v>
      </c>
      <c r="L126" s="57">
        <f t="shared" si="7"/>
        <v>56.616875</v>
      </c>
      <c r="M126" s="31"/>
      <c r="N126" s="51">
        <v>30</v>
      </c>
      <c r="O126" s="52">
        <v>334</v>
      </c>
      <c r="P126" s="53">
        <v>2343297</v>
      </c>
      <c r="Q126" s="57">
        <f t="shared" si="8"/>
        <v>7015.859281437126</v>
      </c>
      <c r="R126" s="55">
        <v>40080</v>
      </c>
      <c r="S126" s="53">
        <v>2343297</v>
      </c>
      <c r="T126" s="57">
        <f t="shared" si="9"/>
        <v>58.46549401197605</v>
      </c>
      <c r="U126" s="82"/>
      <c r="V126" s="45"/>
      <c r="W126" s="114"/>
      <c r="X126" s="110">
        <v>6666</v>
      </c>
      <c r="Y126" s="111">
        <v>7000</v>
      </c>
      <c r="Z126" s="112">
        <v>7500</v>
      </c>
    </row>
    <row r="127" spans="1:26" s="4" customFormat="1" ht="27" customHeight="1">
      <c r="A127" s="19"/>
      <c r="B127" s="35" t="s">
        <v>21</v>
      </c>
      <c r="C127" s="35">
        <v>123</v>
      </c>
      <c r="D127" s="38" t="s">
        <v>95</v>
      </c>
      <c r="E127" s="96">
        <v>2</v>
      </c>
      <c r="F127" s="51">
        <v>20</v>
      </c>
      <c r="G127" s="52">
        <v>264</v>
      </c>
      <c r="H127" s="53">
        <v>2343146</v>
      </c>
      <c r="I127" s="57">
        <f t="shared" si="5"/>
        <v>8875.55303030303</v>
      </c>
      <c r="J127" s="55">
        <v>30654</v>
      </c>
      <c r="K127" s="56">
        <f t="shared" si="6"/>
        <v>2343146</v>
      </c>
      <c r="L127" s="57">
        <f t="shared" si="7"/>
        <v>76.43850720949958</v>
      </c>
      <c r="M127" s="31"/>
      <c r="N127" s="51">
        <v>20</v>
      </c>
      <c r="O127" s="52">
        <v>263</v>
      </c>
      <c r="P127" s="53">
        <v>2282241</v>
      </c>
      <c r="Q127" s="57">
        <f t="shared" si="8"/>
        <v>8677.722433460076</v>
      </c>
      <c r="R127" s="55">
        <v>29526</v>
      </c>
      <c r="S127" s="53">
        <v>2282241</v>
      </c>
      <c r="T127" s="57">
        <f t="shared" si="9"/>
        <v>77.29597642755537</v>
      </c>
      <c r="U127" s="82"/>
      <c r="V127" s="45"/>
      <c r="W127" s="114"/>
      <c r="X127" s="110">
        <v>8677</v>
      </c>
      <c r="Y127" s="111">
        <v>9500</v>
      </c>
      <c r="Z127" s="112">
        <v>10000</v>
      </c>
    </row>
    <row r="128" spans="1:26" s="4" customFormat="1" ht="27" customHeight="1">
      <c r="A128" s="19"/>
      <c r="B128" s="35" t="s">
        <v>21</v>
      </c>
      <c r="C128" s="35">
        <v>124</v>
      </c>
      <c r="D128" s="38" t="s">
        <v>96</v>
      </c>
      <c r="E128" s="96">
        <v>2</v>
      </c>
      <c r="F128" s="51">
        <v>20</v>
      </c>
      <c r="G128" s="52">
        <v>246</v>
      </c>
      <c r="H128" s="53">
        <v>1778800</v>
      </c>
      <c r="I128" s="57">
        <f t="shared" si="5"/>
        <v>7230.8943089430895</v>
      </c>
      <c r="J128" s="55">
        <v>27573</v>
      </c>
      <c r="K128" s="56">
        <f t="shared" si="6"/>
        <v>1778800</v>
      </c>
      <c r="L128" s="57">
        <f t="shared" si="7"/>
        <v>64.51238530446452</v>
      </c>
      <c r="M128" s="31"/>
      <c r="N128" s="51">
        <v>20</v>
      </c>
      <c r="O128" s="52">
        <v>252</v>
      </c>
      <c r="P128" s="53">
        <v>1742400</v>
      </c>
      <c r="Q128" s="57">
        <f t="shared" si="8"/>
        <v>6914.285714285715</v>
      </c>
      <c r="R128" s="55">
        <v>25515</v>
      </c>
      <c r="S128" s="53">
        <v>1742400</v>
      </c>
      <c r="T128" s="57">
        <f t="shared" si="9"/>
        <v>68.28924162257496</v>
      </c>
      <c r="U128" s="82"/>
      <c r="V128" s="45"/>
      <c r="W128" s="114"/>
      <c r="X128" s="104">
        <v>6800</v>
      </c>
      <c r="Y128" s="105">
        <v>7000</v>
      </c>
      <c r="Z128" s="106">
        <v>7200</v>
      </c>
    </row>
    <row r="129" spans="1:26" s="4" customFormat="1" ht="27" customHeight="1">
      <c r="A129" s="19"/>
      <c r="B129" s="35" t="s">
        <v>21</v>
      </c>
      <c r="C129" s="35">
        <v>125</v>
      </c>
      <c r="D129" s="38" t="s">
        <v>201</v>
      </c>
      <c r="E129" s="96">
        <v>1</v>
      </c>
      <c r="F129" s="51">
        <v>30</v>
      </c>
      <c r="G129" s="52">
        <v>358</v>
      </c>
      <c r="H129" s="53">
        <v>4167623</v>
      </c>
      <c r="I129" s="57">
        <f t="shared" si="5"/>
        <v>11641.40502793296</v>
      </c>
      <c r="J129" s="55">
        <v>40224</v>
      </c>
      <c r="K129" s="56">
        <f t="shared" si="6"/>
        <v>4167623</v>
      </c>
      <c r="L129" s="57">
        <f t="shared" si="7"/>
        <v>103.61035700079555</v>
      </c>
      <c r="M129" s="31"/>
      <c r="N129" s="51">
        <v>35</v>
      </c>
      <c r="O129" s="52">
        <v>408</v>
      </c>
      <c r="P129" s="53">
        <v>3744717</v>
      </c>
      <c r="Q129" s="57">
        <f t="shared" si="8"/>
        <v>9178.22794117647</v>
      </c>
      <c r="R129" s="55">
        <v>39780</v>
      </c>
      <c r="S129" s="53">
        <v>3744717</v>
      </c>
      <c r="T129" s="57">
        <f t="shared" si="9"/>
        <v>94.13567119155354</v>
      </c>
      <c r="U129" s="82"/>
      <c r="V129" s="45"/>
      <c r="W129" s="115"/>
      <c r="X129" s="110">
        <v>12500</v>
      </c>
      <c r="Y129" s="111">
        <v>9180</v>
      </c>
      <c r="Z129" s="112">
        <v>9181</v>
      </c>
    </row>
    <row r="130" spans="1:26" s="4" customFormat="1" ht="27" customHeight="1">
      <c r="A130" s="19"/>
      <c r="B130" s="35" t="s">
        <v>21</v>
      </c>
      <c r="C130" s="35">
        <v>126</v>
      </c>
      <c r="D130" s="38" t="s">
        <v>202</v>
      </c>
      <c r="E130" s="96">
        <v>4</v>
      </c>
      <c r="F130" s="51">
        <v>30</v>
      </c>
      <c r="G130" s="52">
        <v>35</v>
      </c>
      <c r="H130" s="53">
        <v>248300</v>
      </c>
      <c r="I130" s="57">
        <f t="shared" si="5"/>
        <v>7094.285714285715</v>
      </c>
      <c r="J130" s="55">
        <v>5184</v>
      </c>
      <c r="K130" s="56">
        <f t="shared" si="6"/>
        <v>248300</v>
      </c>
      <c r="L130" s="57">
        <f t="shared" si="7"/>
        <v>47.89737654320987</v>
      </c>
      <c r="M130" s="31"/>
      <c r="N130" s="51">
        <v>20</v>
      </c>
      <c r="O130" s="52">
        <v>145</v>
      </c>
      <c r="P130" s="53">
        <v>718000</v>
      </c>
      <c r="Q130" s="57">
        <f t="shared" si="8"/>
        <v>4951.724137931034</v>
      </c>
      <c r="R130" s="55">
        <v>19008</v>
      </c>
      <c r="S130" s="56">
        <v>718000</v>
      </c>
      <c r="T130" s="57">
        <f t="shared" si="9"/>
        <v>37.773569023569024</v>
      </c>
      <c r="U130" s="83"/>
      <c r="V130" s="45"/>
      <c r="W130" s="114"/>
      <c r="X130" s="110">
        <v>3960</v>
      </c>
      <c r="Y130" s="111">
        <v>5000</v>
      </c>
      <c r="Z130" s="112">
        <v>5280</v>
      </c>
    </row>
    <row r="131" spans="1:26" s="4" customFormat="1" ht="27" customHeight="1">
      <c r="A131" s="19"/>
      <c r="B131" s="35" t="s">
        <v>21</v>
      </c>
      <c r="C131" s="35">
        <v>127</v>
      </c>
      <c r="D131" s="38" t="s">
        <v>97</v>
      </c>
      <c r="E131" s="96">
        <v>5</v>
      </c>
      <c r="F131" s="51">
        <v>20</v>
      </c>
      <c r="G131" s="52">
        <v>221</v>
      </c>
      <c r="H131" s="53">
        <v>3448062</v>
      </c>
      <c r="I131" s="57">
        <f t="shared" si="5"/>
        <v>15602.090497737556</v>
      </c>
      <c r="J131" s="55">
        <v>29172</v>
      </c>
      <c r="K131" s="56">
        <f t="shared" si="6"/>
        <v>3448062</v>
      </c>
      <c r="L131" s="57">
        <f t="shared" si="7"/>
        <v>118.19765528589058</v>
      </c>
      <c r="M131" s="31"/>
      <c r="N131" s="51">
        <v>20</v>
      </c>
      <c r="O131" s="52">
        <v>278</v>
      </c>
      <c r="P131" s="53">
        <v>3917920</v>
      </c>
      <c r="Q131" s="57">
        <f t="shared" si="8"/>
        <v>14093.237410071943</v>
      </c>
      <c r="R131" s="55">
        <v>29832</v>
      </c>
      <c r="S131" s="56">
        <v>3917920</v>
      </c>
      <c r="T131" s="57">
        <f t="shared" si="9"/>
        <v>131.33279699651382</v>
      </c>
      <c r="U131" s="82"/>
      <c r="V131" s="45"/>
      <c r="W131" s="114"/>
      <c r="X131" s="104">
        <v>13500</v>
      </c>
      <c r="Y131" s="105">
        <v>16000</v>
      </c>
      <c r="Z131" s="106">
        <v>17000</v>
      </c>
    </row>
    <row r="132" spans="1:26" s="4" customFormat="1" ht="27" customHeight="1">
      <c r="A132" s="19"/>
      <c r="B132" s="35" t="s">
        <v>21</v>
      </c>
      <c r="C132" s="35">
        <v>128</v>
      </c>
      <c r="D132" s="40" t="s">
        <v>98</v>
      </c>
      <c r="E132" s="96">
        <v>4</v>
      </c>
      <c r="F132" s="51">
        <v>20</v>
      </c>
      <c r="G132" s="52">
        <v>243</v>
      </c>
      <c r="H132" s="53">
        <v>2353550</v>
      </c>
      <c r="I132" s="57">
        <f t="shared" si="5"/>
        <v>9685.390946502057</v>
      </c>
      <c r="J132" s="55">
        <v>26862</v>
      </c>
      <c r="K132" s="56">
        <f t="shared" si="6"/>
        <v>2353550</v>
      </c>
      <c r="L132" s="57">
        <f t="shared" si="7"/>
        <v>87.61633534360807</v>
      </c>
      <c r="M132" s="31"/>
      <c r="N132" s="51">
        <v>20</v>
      </c>
      <c r="O132" s="52">
        <v>256</v>
      </c>
      <c r="P132" s="53">
        <v>2367550</v>
      </c>
      <c r="Q132" s="57">
        <f t="shared" si="8"/>
        <v>9248.2421875</v>
      </c>
      <c r="R132" s="55">
        <v>20592</v>
      </c>
      <c r="S132" s="53">
        <v>2367550</v>
      </c>
      <c r="T132" s="57">
        <f t="shared" si="9"/>
        <v>114.97426184926185</v>
      </c>
      <c r="U132" s="82"/>
      <c r="V132" s="45"/>
      <c r="W132" s="115"/>
      <c r="X132" s="104">
        <v>10500</v>
      </c>
      <c r="Y132" s="105">
        <v>11000</v>
      </c>
      <c r="Z132" s="106">
        <v>11500</v>
      </c>
    </row>
    <row r="133" spans="1:26" s="4" customFormat="1" ht="27" customHeight="1">
      <c r="A133" s="19"/>
      <c r="B133" s="35" t="s">
        <v>21</v>
      </c>
      <c r="C133" s="35">
        <v>129</v>
      </c>
      <c r="D133" s="38" t="s">
        <v>35</v>
      </c>
      <c r="E133" s="96">
        <v>2</v>
      </c>
      <c r="F133" s="51">
        <v>15</v>
      </c>
      <c r="G133" s="52">
        <v>272</v>
      </c>
      <c r="H133" s="53">
        <v>5258925</v>
      </c>
      <c r="I133" s="57">
        <f t="shared" si="5"/>
        <v>19334.283088235294</v>
      </c>
      <c r="J133" s="55">
        <v>12811</v>
      </c>
      <c r="K133" s="56">
        <f t="shared" si="6"/>
        <v>5258925</v>
      </c>
      <c r="L133" s="57">
        <f t="shared" si="7"/>
        <v>410.50074155023026</v>
      </c>
      <c r="M133" s="31"/>
      <c r="N133" s="51">
        <v>15</v>
      </c>
      <c r="O133" s="52">
        <v>258</v>
      </c>
      <c r="P133" s="53">
        <v>5076305</v>
      </c>
      <c r="Q133" s="57">
        <f t="shared" si="8"/>
        <v>19675.600775193798</v>
      </c>
      <c r="R133" s="55">
        <v>11663</v>
      </c>
      <c r="S133" s="53">
        <v>5076305</v>
      </c>
      <c r="T133" s="57">
        <f t="shared" si="9"/>
        <v>435.2486495755809</v>
      </c>
      <c r="U133" s="82"/>
      <c r="V133" s="45"/>
      <c r="W133" s="114"/>
      <c r="X133" s="104">
        <v>19350</v>
      </c>
      <c r="Y133" s="105">
        <v>19400</v>
      </c>
      <c r="Z133" s="106">
        <v>19450</v>
      </c>
    </row>
    <row r="134" spans="1:26" s="4" customFormat="1" ht="27" customHeight="1">
      <c r="A134" s="19"/>
      <c r="B134" s="35" t="s">
        <v>21</v>
      </c>
      <c r="C134" s="35">
        <v>130</v>
      </c>
      <c r="D134" s="40" t="s">
        <v>99</v>
      </c>
      <c r="E134" s="96">
        <v>1</v>
      </c>
      <c r="F134" s="51">
        <v>20</v>
      </c>
      <c r="G134" s="52">
        <v>144</v>
      </c>
      <c r="H134" s="53">
        <v>902672</v>
      </c>
      <c r="I134" s="57">
        <f t="shared" si="5"/>
        <v>6268.555555555556</v>
      </c>
      <c r="J134" s="55">
        <v>17280</v>
      </c>
      <c r="K134" s="56">
        <f t="shared" si="6"/>
        <v>902672</v>
      </c>
      <c r="L134" s="57">
        <f t="shared" si="7"/>
        <v>52.23796296296296</v>
      </c>
      <c r="M134" s="31"/>
      <c r="N134" s="51">
        <v>20</v>
      </c>
      <c r="O134" s="52">
        <v>157</v>
      </c>
      <c r="P134" s="53">
        <v>756572</v>
      </c>
      <c r="Q134" s="57">
        <f t="shared" si="8"/>
        <v>4818.929936305733</v>
      </c>
      <c r="R134" s="55">
        <v>16650</v>
      </c>
      <c r="S134" s="56">
        <v>756572</v>
      </c>
      <c r="T134" s="57">
        <f t="shared" si="9"/>
        <v>45.43975975975976</v>
      </c>
      <c r="U134" s="82"/>
      <c r="V134" s="45"/>
      <c r="W134" s="114"/>
      <c r="X134" s="110">
        <v>6314</v>
      </c>
      <c r="Y134" s="111">
        <v>6333</v>
      </c>
      <c r="Z134" s="112">
        <v>6548</v>
      </c>
    </row>
    <row r="135" spans="1:26" s="4" customFormat="1" ht="27" customHeight="1">
      <c r="A135" s="19"/>
      <c r="B135" s="35" t="s">
        <v>21</v>
      </c>
      <c r="C135" s="35">
        <v>131</v>
      </c>
      <c r="D135" s="38" t="s">
        <v>100</v>
      </c>
      <c r="E135" s="96">
        <v>2</v>
      </c>
      <c r="F135" s="51">
        <v>15</v>
      </c>
      <c r="G135" s="52">
        <v>118</v>
      </c>
      <c r="H135" s="53">
        <v>518175</v>
      </c>
      <c r="I135" s="57">
        <f t="shared" si="5"/>
        <v>4391.313559322034</v>
      </c>
      <c r="J135" s="55">
        <v>8687</v>
      </c>
      <c r="K135" s="56">
        <f t="shared" si="6"/>
        <v>518175</v>
      </c>
      <c r="L135" s="57">
        <f t="shared" si="7"/>
        <v>59.6494762288477</v>
      </c>
      <c r="M135" s="31"/>
      <c r="N135" s="51">
        <v>15</v>
      </c>
      <c r="O135" s="52">
        <v>108</v>
      </c>
      <c r="P135" s="53">
        <v>721925</v>
      </c>
      <c r="Q135" s="57">
        <f t="shared" si="8"/>
        <v>6684.490740740741</v>
      </c>
      <c r="R135" s="55">
        <v>9399</v>
      </c>
      <c r="S135" s="56">
        <v>721925</v>
      </c>
      <c r="T135" s="57">
        <f t="shared" si="9"/>
        <v>76.80870305351633</v>
      </c>
      <c r="U135" s="82"/>
      <c r="V135" s="45"/>
      <c r="W135" s="114"/>
      <c r="X135" s="110">
        <v>4700</v>
      </c>
      <c r="Y135" s="111">
        <v>4900</v>
      </c>
      <c r="Z135" s="112">
        <v>5100</v>
      </c>
    </row>
    <row r="136" spans="1:26" s="4" customFormat="1" ht="27" customHeight="1">
      <c r="A136" s="19"/>
      <c r="B136" s="35" t="s">
        <v>21</v>
      </c>
      <c r="C136" s="35">
        <v>132</v>
      </c>
      <c r="D136" s="38" t="s">
        <v>101</v>
      </c>
      <c r="E136" s="96">
        <v>2</v>
      </c>
      <c r="F136" s="51">
        <v>40</v>
      </c>
      <c r="G136" s="52">
        <v>554</v>
      </c>
      <c r="H136" s="53">
        <v>18960090</v>
      </c>
      <c r="I136" s="57">
        <f t="shared" si="5"/>
        <v>34223.98916967509</v>
      </c>
      <c r="J136" s="55">
        <v>74325</v>
      </c>
      <c r="K136" s="56">
        <f t="shared" si="6"/>
        <v>18960090</v>
      </c>
      <c r="L136" s="57">
        <f t="shared" si="7"/>
        <v>255.0970736629667</v>
      </c>
      <c r="M136" s="31"/>
      <c r="N136" s="51">
        <v>40</v>
      </c>
      <c r="O136" s="52">
        <v>580</v>
      </c>
      <c r="P136" s="53">
        <v>18526481</v>
      </c>
      <c r="Q136" s="57">
        <f t="shared" si="8"/>
        <v>31942.208620689657</v>
      </c>
      <c r="R136" s="55">
        <v>71975</v>
      </c>
      <c r="S136" s="56">
        <v>18526481</v>
      </c>
      <c r="T136" s="57">
        <f t="shared" si="9"/>
        <v>257.401611670719</v>
      </c>
      <c r="U136" s="82"/>
      <c r="V136" s="45"/>
      <c r="W136" s="114"/>
      <c r="X136" s="104">
        <v>36000</v>
      </c>
      <c r="Y136" s="105">
        <v>36000</v>
      </c>
      <c r="Z136" s="106">
        <v>36000</v>
      </c>
    </row>
    <row r="137" spans="1:26" s="4" customFormat="1" ht="27" customHeight="1">
      <c r="A137" s="19"/>
      <c r="B137" s="35" t="s">
        <v>21</v>
      </c>
      <c r="C137" s="35">
        <v>133</v>
      </c>
      <c r="D137" s="38" t="s">
        <v>102</v>
      </c>
      <c r="E137" s="96">
        <v>2</v>
      </c>
      <c r="F137" s="51">
        <v>20</v>
      </c>
      <c r="G137" s="52">
        <v>275</v>
      </c>
      <c r="H137" s="53">
        <v>3756450</v>
      </c>
      <c r="I137" s="57">
        <f t="shared" si="5"/>
        <v>13659.818181818182</v>
      </c>
      <c r="J137" s="55">
        <v>30250</v>
      </c>
      <c r="K137" s="56">
        <f t="shared" si="6"/>
        <v>3756450</v>
      </c>
      <c r="L137" s="57">
        <f t="shared" si="7"/>
        <v>124.1801652892562</v>
      </c>
      <c r="M137" s="31"/>
      <c r="N137" s="51">
        <v>20</v>
      </c>
      <c r="O137" s="52">
        <v>280</v>
      </c>
      <c r="P137" s="53">
        <v>4081210</v>
      </c>
      <c r="Q137" s="57">
        <f t="shared" si="8"/>
        <v>14575.75</v>
      </c>
      <c r="R137" s="55">
        <v>30800</v>
      </c>
      <c r="S137" s="53">
        <v>4081210</v>
      </c>
      <c r="T137" s="57">
        <f t="shared" si="9"/>
        <v>132.50681818181818</v>
      </c>
      <c r="U137" s="82"/>
      <c r="V137" s="45"/>
      <c r="W137" s="114"/>
      <c r="X137" s="110">
        <v>13665</v>
      </c>
      <c r="Y137" s="111">
        <v>13670</v>
      </c>
      <c r="Z137" s="112">
        <v>13675</v>
      </c>
    </row>
    <row r="138" spans="1:26" s="4" customFormat="1" ht="27" customHeight="1">
      <c r="A138" s="19"/>
      <c r="B138" s="35" t="s">
        <v>21</v>
      </c>
      <c r="C138" s="35">
        <v>134</v>
      </c>
      <c r="D138" s="38" t="s">
        <v>163</v>
      </c>
      <c r="E138" s="96">
        <v>5</v>
      </c>
      <c r="F138" s="51">
        <v>20</v>
      </c>
      <c r="G138" s="52">
        <v>60</v>
      </c>
      <c r="H138" s="53">
        <v>619574</v>
      </c>
      <c r="I138" s="57">
        <f t="shared" si="5"/>
        <v>10326.233333333334</v>
      </c>
      <c r="J138" s="55">
        <v>6662</v>
      </c>
      <c r="K138" s="56">
        <f t="shared" si="6"/>
        <v>619574</v>
      </c>
      <c r="L138" s="57">
        <f t="shared" si="7"/>
        <v>93.00120084058841</v>
      </c>
      <c r="M138" s="31"/>
      <c r="N138" s="51">
        <v>7</v>
      </c>
      <c r="O138" s="52">
        <v>60</v>
      </c>
      <c r="P138" s="53">
        <v>628992</v>
      </c>
      <c r="Q138" s="57">
        <f t="shared" si="8"/>
        <v>10483.2</v>
      </c>
      <c r="R138" s="55">
        <v>6662</v>
      </c>
      <c r="S138" s="56">
        <v>628992</v>
      </c>
      <c r="T138" s="57">
        <f t="shared" si="9"/>
        <v>94.41489042329631</v>
      </c>
      <c r="U138" s="82"/>
      <c r="V138" s="45"/>
      <c r="W138" s="114"/>
      <c r="X138" s="110">
        <v>10500</v>
      </c>
      <c r="Y138" s="111">
        <v>10750</v>
      </c>
      <c r="Z138" s="112">
        <v>11000</v>
      </c>
    </row>
    <row r="139" spans="1:26" s="4" customFormat="1" ht="27" customHeight="1">
      <c r="A139" s="19"/>
      <c r="B139" s="35" t="s">
        <v>21</v>
      </c>
      <c r="C139" s="35">
        <v>135</v>
      </c>
      <c r="D139" s="38" t="s">
        <v>127</v>
      </c>
      <c r="E139" s="96">
        <v>2</v>
      </c>
      <c r="F139" s="51">
        <v>10</v>
      </c>
      <c r="G139" s="52">
        <v>67</v>
      </c>
      <c r="H139" s="53">
        <v>1233363</v>
      </c>
      <c r="I139" s="57">
        <f t="shared" si="5"/>
        <v>18408.402985074626</v>
      </c>
      <c r="J139" s="55">
        <v>3548</v>
      </c>
      <c r="K139" s="56">
        <f t="shared" si="6"/>
        <v>1233363</v>
      </c>
      <c r="L139" s="57">
        <f t="shared" si="7"/>
        <v>347.62204058624576</v>
      </c>
      <c r="M139" s="31"/>
      <c r="N139" s="51">
        <v>10</v>
      </c>
      <c r="O139" s="52">
        <v>67</v>
      </c>
      <c r="P139" s="53">
        <v>1788837</v>
      </c>
      <c r="Q139" s="57">
        <f t="shared" si="8"/>
        <v>26699.059701492537</v>
      </c>
      <c r="R139" s="55">
        <v>5116</v>
      </c>
      <c r="S139" s="56">
        <v>1788837</v>
      </c>
      <c r="T139" s="57">
        <f t="shared" si="9"/>
        <v>349.65539483971855</v>
      </c>
      <c r="U139" s="83"/>
      <c r="V139" s="45"/>
      <c r="W139" s="114"/>
      <c r="X139" s="110">
        <v>39000</v>
      </c>
      <c r="Y139" s="111">
        <v>40000</v>
      </c>
      <c r="Z139" s="112">
        <v>42000</v>
      </c>
    </row>
    <row r="140" spans="1:26" s="4" customFormat="1" ht="27" customHeight="1">
      <c r="A140" s="19"/>
      <c r="B140" s="35" t="s">
        <v>21</v>
      </c>
      <c r="C140" s="35">
        <v>136</v>
      </c>
      <c r="D140" s="38" t="s">
        <v>103</v>
      </c>
      <c r="E140" s="96">
        <v>2</v>
      </c>
      <c r="F140" s="51">
        <v>28</v>
      </c>
      <c r="G140" s="52">
        <v>346</v>
      </c>
      <c r="H140" s="53">
        <v>1811266</v>
      </c>
      <c r="I140" s="57">
        <f t="shared" si="5"/>
        <v>5234.872832369942</v>
      </c>
      <c r="J140" s="55">
        <v>25884</v>
      </c>
      <c r="K140" s="56">
        <f t="shared" si="6"/>
        <v>1811266</v>
      </c>
      <c r="L140" s="57">
        <f t="shared" si="7"/>
        <v>69.97627878225931</v>
      </c>
      <c r="M140" s="31"/>
      <c r="N140" s="51">
        <v>28</v>
      </c>
      <c r="O140" s="52">
        <v>377</v>
      </c>
      <c r="P140" s="53">
        <v>1928056</v>
      </c>
      <c r="Q140" s="57">
        <f t="shared" si="8"/>
        <v>5114.206896551724</v>
      </c>
      <c r="R140" s="55">
        <v>27169</v>
      </c>
      <c r="S140" s="56">
        <v>1928056</v>
      </c>
      <c r="T140" s="57">
        <f t="shared" si="9"/>
        <v>70.9652913246715</v>
      </c>
      <c r="U140" s="82"/>
      <c r="V140" s="45"/>
      <c r="W140" s="115"/>
      <c r="X140" s="110">
        <v>3700</v>
      </c>
      <c r="Y140" s="111">
        <v>4500</v>
      </c>
      <c r="Z140" s="112">
        <v>4500</v>
      </c>
    </row>
    <row r="141" spans="1:26" s="4" customFormat="1" ht="27" customHeight="1">
      <c r="A141" s="19"/>
      <c r="B141" s="35" t="s">
        <v>21</v>
      </c>
      <c r="C141" s="35">
        <v>137</v>
      </c>
      <c r="D141" s="38" t="s">
        <v>203</v>
      </c>
      <c r="E141" s="96">
        <v>2</v>
      </c>
      <c r="F141" s="51">
        <v>20</v>
      </c>
      <c r="G141" s="52">
        <v>256</v>
      </c>
      <c r="H141" s="53">
        <v>1312400</v>
      </c>
      <c r="I141" s="57">
        <f t="shared" si="5"/>
        <v>5126.5625</v>
      </c>
      <c r="J141" s="55">
        <v>23159</v>
      </c>
      <c r="K141" s="56">
        <f t="shared" si="6"/>
        <v>1312400</v>
      </c>
      <c r="L141" s="57">
        <f t="shared" si="7"/>
        <v>56.66911351958202</v>
      </c>
      <c r="M141" s="31"/>
      <c r="N141" s="51">
        <v>20</v>
      </c>
      <c r="O141" s="52">
        <v>275</v>
      </c>
      <c r="P141" s="53">
        <v>1694654</v>
      </c>
      <c r="Q141" s="57">
        <f t="shared" si="8"/>
        <v>6162.3781818181815</v>
      </c>
      <c r="R141" s="55">
        <v>25387</v>
      </c>
      <c r="S141" s="53">
        <v>1694654</v>
      </c>
      <c r="T141" s="57">
        <f t="shared" si="9"/>
        <v>66.75282624965534</v>
      </c>
      <c r="U141" s="83"/>
      <c r="V141" s="45"/>
      <c r="W141" s="114"/>
      <c r="X141" s="110">
        <v>5500</v>
      </c>
      <c r="Y141" s="111">
        <v>6500</v>
      </c>
      <c r="Z141" s="112">
        <v>6600</v>
      </c>
    </row>
    <row r="142" spans="1:26" s="4" customFormat="1" ht="27" customHeight="1">
      <c r="A142" s="19"/>
      <c r="B142" s="35" t="s">
        <v>21</v>
      </c>
      <c r="C142" s="35">
        <v>138</v>
      </c>
      <c r="D142" s="38" t="s">
        <v>104</v>
      </c>
      <c r="E142" s="96">
        <v>6</v>
      </c>
      <c r="F142" s="51">
        <v>70</v>
      </c>
      <c r="G142" s="52">
        <v>869</v>
      </c>
      <c r="H142" s="53">
        <v>10505115</v>
      </c>
      <c r="I142" s="57">
        <f t="shared" si="5"/>
        <v>12088.73993095512</v>
      </c>
      <c r="J142" s="55">
        <v>105262</v>
      </c>
      <c r="K142" s="56">
        <f t="shared" si="6"/>
        <v>10505115</v>
      </c>
      <c r="L142" s="57">
        <f t="shared" si="7"/>
        <v>99.79969029659327</v>
      </c>
      <c r="M142" s="31"/>
      <c r="N142" s="51">
        <v>74</v>
      </c>
      <c r="O142" s="52">
        <v>875</v>
      </c>
      <c r="P142" s="53">
        <v>10709560</v>
      </c>
      <c r="Q142" s="57">
        <f t="shared" si="8"/>
        <v>12239.497142857143</v>
      </c>
      <c r="R142" s="55">
        <v>102967</v>
      </c>
      <c r="S142" s="53">
        <v>10709560</v>
      </c>
      <c r="T142" s="57">
        <f t="shared" si="9"/>
        <v>104.00963415463207</v>
      </c>
      <c r="U142" s="82"/>
      <c r="V142" s="45"/>
      <c r="W142" s="115"/>
      <c r="X142" s="110">
        <v>12562</v>
      </c>
      <c r="Y142" s="111">
        <v>13190</v>
      </c>
      <c r="Z142" s="112">
        <v>13849</v>
      </c>
    </row>
    <row r="143" spans="1:26" s="4" customFormat="1" ht="27" customHeight="1">
      <c r="A143" s="19"/>
      <c r="B143" s="35" t="s">
        <v>21</v>
      </c>
      <c r="C143" s="35">
        <v>139</v>
      </c>
      <c r="D143" s="38" t="s">
        <v>249</v>
      </c>
      <c r="E143" s="96">
        <v>6</v>
      </c>
      <c r="F143" s="51"/>
      <c r="G143" s="52"/>
      <c r="H143" s="53"/>
      <c r="I143" s="57"/>
      <c r="J143" s="55"/>
      <c r="K143" s="56"/>
      <c r="L143" s="57"/>
      <c r="M143" s="31"/>
      <c r="N143" s="51">
        <v>20</v>
      </c>
      <c r="O143" s="52">
        <v>9</v>
      </c>
      <c r="P143" s="53">
        <v>45700</v>
      </c>
      <c r="Q143" s="57">
        <f t="shared" si="8"/>
        <v>5077.777777777777</v>
      </c>
      <c r="R143" s="55">
        <v>457</v>
      </c>
      <c r="S143" s="53">
        <v>45700</v>
      </c>
      <c r="T143" s="57">
        <f t="shared" si="9"/>
        <v>100</v>
      </c>
      <c r="U143" s="83" t="s">
        <v>250</v>
      </c>
      <c r="V143" s="45"/>
      <c r="W143" s="115"/>
      <c r="X143" s="110">
        <v>10000</v>
      </c>
      <c r="Y143" s="111">
        <v>11100</v>
      </c>
      <c r="Z143" s="112">
        <v>11200</v>
      </c>
    </row>
    <row r="144" spans="1:26" s="4" customFormat="1" ht="27" customHeight="1">
      <c r="A144" s="19"/>
      <c r="B144" s="35" t="s">
        <v>21</v>
      </c>
      <c r="C144" s="35">
        <v>140</v>
      </c>
      <c r="D144" s="38" t="s">
        <v>105</v>
      </c>
      <c r="E144" s="96">
        <v>6</v>
      </c>
      <c r="F144" s="51">
        <v>20</v>
      </c>
      <c r="G144" s="52">
        <v>253</v>
      </c>
      <c r="H144" s="53">
        <v>804020</v>
      </c>
      <c r="I144" s="57">
        <f t="shared" si="5"/>
        <v>3177.9446640316205</v>
      </c>
      <c r="J144" s="55">
        <v>20767</v>
      </c>
      <c r="K144" s="56">
        <f t="shared" si="6"/>
        <v>804020</v>
      </c>
      <c r="L144" s="57">
        <f t="shared" si="7"/>
        <v>38.716232484229785</v>
      </c>
      <c r="M144" s="31"/>
      <c r="N144" s="51">
        <v>20</v>
      </c>
      <c r="O144" s="52">
        <v>231</v>
      </c>
      <c r="P144" s="53">
        <v>717591</v>
      </c>
      <c r="Q144" s="57">
        <f t="shared" si="8"/>
        <v>3106.4545454545455</v>
      </c>
      <c r="R144" s="55">
        <v>18304</v>
      </c>
      <c r="S144" s="56">
        <v>717591</v>
      </c>
      <c r="T144" s="57">
        <f t="shared" si="9"/>
        <v>39.20405375874126</v>
      </c>
      <c r="U144" s="82"/>
      <c r="V144" s="45"/>
      <c r="W144" s="114"/>
      <c r="X144" s="110">
        <v>3600</v>
      </c>
      <c r="Y144" s="111">
        <v>3600</v>
      </c>
      <c r="Z144" s="112">
        <v>3600</v>
      </c>
    </row>
    <row r="145" spans="1:26" s="4" customFormat="1" ht="27" customHeight="1">
      <c r="A145" s="19"/>
      <c r="B145" s="35" t="s">
        <v>21</v>
      </c>
      <c r="C145" s="35">
        <v>141</v>
      </c>
      <c r="D145" s="38" t="s">
        <v>106</v>
      </c>
      <c r="E145" s="96">
        <v>5</v>
      </c>
      <c r="F145" s="51">
        <v>14</v>
      </c>
      <c r="G145" s="52">
        <v>173</v>
      </c>
      <c r="H145" s="53">
        <v>3751813</v>
      </c>
      <c r="I145" s="57">
        <f t="shared" si="5"/>
        <v>21686.780346820808</v>
      </c>
      <c r="J145" s="55">
        <v>14270</v>
      </c>
      <c r="K145" s="56">
        <f t="shared" si="6"/>
        <v>3751813</v>
      </c>
      <c r="L145" s="57">
        <f t="shared" si="7"/>
        <v>262.91611772950245</v>
      </c>
      <c r="M145" s="31"/>
      <c r="N145" s="51">
        <v>20</v>
      </c>
      <c r="O145" s="52">
        <v>224</v>
      </c>
      <c r="P145" s="53">
        <v>4943177</v>
      </c>
      <c r="Q145" s="57">
        <f t="shared" si="8"/>
        <v>22067.754464285714</v>
      </c>
      <c r="R145" s="55">
        <v>19454</v>
      </c>
      <c r="S145" s="53">
        <v>4943177</v>
      </c>
      <c r="T145" s="57">
        <f t="shared" si="9"/>
        <v>254.0956615606045</v>
      </c>
      <c r="U145" s="82"/>
      <c r="V145" s="45"/>
      <c r="W145" s="114"/>
      <c r="X145" s="110">
        <v>18860</v>
      </c>
      <c r="Y145" s="111">
        <v>19270</v>
      </c>
      <c r="Z145" s="112">
        <v>19680</v>
      </c>
    </row>
    <row r="146" spans="1:26" s="4" customFormat="1" ht="27" customHeight="1">
      <c r="A146" s="19"/>
      <c r="B146" s="35" t="s">
        <v>21</v>
      </c>
      <c r="C146" s="35">
        <v>142</v>
      </c>
      <c r="D146" s="36" t="s">
        <v>220</v>
      </c>
      <c r="E146" s="96">
        <v>2</v>
      </c>
      <c r="F146" s="51">
        <v>20</v>
      </c>
      <c r="G146" s="52">
        <v>293</v>
      </c>
      <c r="H146" s="53">
        <v>5034893</v>
      </c>
      <c r="I146" s="57">
        <f t="shared" si="5"/>
        <v>17183.935153583618</v>
      </c>
      <c r="J146" s="55">
        <v>25819</v>
      </c>
      <c r="K146" s="56">
        <f t="shared" si="6"/>
        <v>5034893</v>
      </c>
      <c r="L146" s="57">
        <f t="shared" si="7"/>
        <v>195.00728145939038</v>
      </c>
      <c r="M146" s="31"/>
      <c r="N146" s="51">
        <v>20</v>
      </c>
      <c r="O146" s="52">
        <v>321</v>
      </c>
      <c r="P146" s="53">
        <v>7032160</v>
      </c>
      <c r="Q146" s="57">
        <f t="shared" si="8"/>
        <v>21907.040498442366</v>
      </c>
      <c r="R146" s="55">
        <v>28452</v>
      </c>
      <c r="S146" s="53">
        <v>7032160</v>
      </c>
      <c r="T146" s="57">
        <f t="shared" si="9"/>
        <v>247.15872346407986</v>
      </c>
      <c r="U146" s="82"/>
      <c r="V146" s="45"/>
      <c r="W146" s="114"/>
      <c r="X146" s="110">
        <v>16714</v>
      </c>
      <c r="Y146" s="111">
        <v>17154</v>
      </c>
      <c r="Z146" s="112">
        <v>17594</v>
      </c>
    </row>
    <row r="147" spans="1:26" s="4" customFormat="1" ht="27" customHeight="1">
      <c r="A147" s="19"/>
      <c r="B147" s="35" t="s">
        <v>21</v>
      </c>
      <c r="C147" s="35">
        <v>143</v>
      </c>
      <c r="D147" s="38" t="s">
        <v>107</v>
      </c>
      <c r="E147" s="96">
        <v>2</v>
      </c>
      <c r="F147" s="51">
        <v>20</v>
      </c>
      <c r="G147" s="52">
        <v>306</v>
      </c>
      <c r="H147" s="53">
        <v>3444046</v>
      </c>
      <c r="I147" s="57">
        <f t="shared" si="5"/>
        <v>11255.052287581699</v>
      </c>
      <c r="J147" s="55">
        <v>29633</v>
      </c>
      <c r="K147" s="56">
        <f t="shared" si="6"/>
        <v>3444046</v>
      </c>
      <c r="L147" s="57">
        <f t="shared" si="7"/>
        <v>116.22333209597409</v>
      </c>
      <c r="M147" s="31"/>
      <c r="N147" s="51">
        <v>20</v>
      </c>
      <c r="O147" s="52">
        <v>314</v>
      </c>
      <c r="P147" s="53">
        <v>4288181</v>
      </c>
      <c r="Q147" s="57">
        <f t="shared" si="8"/>
        <v>13656.627388535031</v>
      </c>
      <c r="R147" s="55">
        <v>33033</v>
      </c>
      <c r="S147" s="53">
        <v>4288181</v>
      </c>
      <c r="T147" s="57">
        <f t="shared" si="9"/>
        <v>129.81506372415464</v>
      </c>
      <c r="U147" s="82"/>
      <c r="V147" s="45"/>
      <c r="W147" s="114"/>
      <c r="X147" s="110">
        <v>12000</v>
      </c>
      <c r="Y147" s="111">
        <v>12500</v>
      </c>
      <c r="Z147" s="112">
        <v>13000</v>
      </c>
    </row>
    <row r="148" spans="1:26" s="4" customFormat="1" ht="27" customHeight="1">
      <c r="A148" s="19"/>
      <c r="B148" s="35" t="s">
        <v>21</v>
      </c>
      <c r="C148" s="35">
        <v>144</v>
      </c>
      <c r="D148" s="38" t="s">
        <v>108</v>
      </c>
      <c r="E148" s="96">
        <v>2</v>
      </c>
      <c r="F148" s="51">
        <v>20</v>
      </c>
      <c r="G148" s="52">
        <v>228</v>
      </c>
      <c r="H148" s="53">
        <v>3460311</v>
      </c>
      <c r="I148" s="57">
        <f t="shared" si="5"/>
        <v>15176.802631578947</v>
      </c>
      <c r="J148" s="55">
        <v>20506</v>
      </c>
      <c r="K148" s="56">
        <f t="shared" si="6"/>
        <v>3460311</v>
      </c>
      <c r="L148" s="57">
        <f t="shared" si="7"/>
        <v>168.74626938457038</v>
      </c>
      <c r="M148" s="31"/>
      <c r="N148" s="51">
        <v>20</v>
      </c>
      <c r="O148" s="52">
        <v>243</v>
      </c>
      <c r="P148" s="53">
        <v>4387158</v>
      </c>
      <c r="Q148" s="57">
        <f t="shared" si="8"/>
        <v>18054.14814814815</v>
      </c>
      <c r="R148" s="55">
        <v>23338</v>
      </c>
      <c r="S148" s="53">
        <v>4387158</v>
      </c>
      <c r="T148" s="57">
        <f t="shared" si="9"/>
        <v>187.98346045076698</v>
      </c>
      <c r="U148" s="82"/>
      <c r="V148" s="45"/>
      <c r="W148" s="114"/>
      <c r="X148" s="104">
        <v>16500</v>
      </c>
      <c r="Y148" s="105">
        <v>18200</v>
      </c>
      <c r="Z148" s="106">
        <v>18400</v>
      </c>
    </row>
    <row r="149" spans="1:26" s="4" customFormat="1" ht="27" customHeight="1">
      <c r="A149" s="19"/>
      <c r="B149" s="35" t="s">
        <v>21</v>
      </c>
      <c r="C149" s="35">
        <v>145</v>
      </c>
      <c r="D149" s="38" t="s">
        <v>204</v>
      </c>
      <c r="E149" s="96">
        <v>6</v>
      </c>
      <c r="F149" s="51">
        <v>32</v>
      </c>
      <c r="G149" s="52">
        <v>350</v>
      </c>
      <c r="H149" s="53">
        <v>4232799</v>
      </c>
      <c r="I149" s="57">
        <f t="shared" si="5"/>
        <v>12093.711428571429</v>
      </c>
      <c r="J149" s="55">
        <v>49273</v>
      </c>
      <c r="K149" s="56">
        <f t="shared" si="6"/>
        <v>4232799</v>
      </c>
      <c r="L149" s="57">
        <f t="shared" si="7"/>
        <v>85.90503927100035</v>
      </c>
      <c r="M149" s="31"/>
      <c r="N149" s="51">
        <v>32</v>
      </c>
      <c r="O149" s="52">
        <v>345</v>
      </c>
      <c r="P149" s="53">
        <v>3958971</v>
      </c>
      <c r="Q149" s="57">
        <f t="shared" si="8"/>
        <v>11475.278260869565</v>
      </c>
      <c r="R149" s="55">
        <v>49161</v>
      </c>
      <c r="S149" s="56">
        <v>3958971</v>
      </c>
      <c r="T149" s="57">
        <f t="shared" si="9"/>
        <v>80.53072557515104</v>
      </c>
      <c r="U149" s="83"/>
      <c r="V149" s="45"/>
      <c r="W149" s="114"/>
      <c r="X149" s="110">
        <v>13584</v>
      </c>
      <c r="Y149" s="111">
        <v>14168</v>
      </c>
      <c r="Z149" s="112">
        <v>14787</v>
      </c>
    </row>
    <row r="150" spans="1:26" s="4" customFormat="1" ht="27" customHeight="1">
      <c r="A150" s="19"/>
      <c r="B150" s="35" t="s">
        <v>21</v>
      </c>
      <c r="C150" s="35">
        <v>146</v>
      </c>
      <c r="D150" s="38" t="s">
        <v>205</v>
      </c>
      <c r="E150" s="96">
        <v>2</v>
      </c>
      <c r="F150" s="51">
        <v>14</v>
      </c>
      <c r="G150" s="52">
        <v>48</v>
      </c>
      <c r="H150" s="53">
        <v>303560</v>
      </c>
      <c r="I150" s="57">
        <f t="shared" si="5"/>
        <v>6324.166666666667</v>
      </c>
      <c r="J150" s="55">
        <v>2880</v>
      </c>
      <c r="K150" s="56">
        <f t="shared" si="6"/>
        <v>303560</v>
      </c>
      <c r="L150" s="57">
        <f t="shared" si="7"/>
        <v>105.40277777777777</v>
      </c>
      <c r="M150" s="31"/>
      <c r="N150" s="51">
        <v>16</v>
      </c>
      <c r="O150" s="52">
        <v>115</v>
      </c>
      <c r="P150" s="53">
        <v>691325</v>
      </c>
      <c r="Q150" s="57">
        <f t="shared" si="8"/>
        <v>6011.521739130435</v>
      </c>
      <c r="R150" s="55">
        <v>10980</v>
      </c>
      <c r="S150" s="56">
        <v>691325</v>
      </c>
      <c r="T150" s="57">
        <f t="shared" si="9"/>
        <v>62.962204007285976</v>
      </c>
      <c r="U150" s="83"/>
      <c r="V150" s="45"/>
      <c r="W150" s="114"/>
      <c r="X150" s="110">
        <v>6000</v>
      </c>
      <c r="Y150" s="111">
        <v>6500</v>
      </c>
      <c r="Z150" s="112">
        <v>7000</v>
      </c>
    </row>
    <row r="151" spans="1:26" s="4" customFormat="1" ht="27" customHeight="1">
      <c r="A151" s="19"/>
      <c r="B151" s="35" t="s">
        <v>21</v>
      </c>
      <c r="C151" s="35">
        <v>147</v>
      </c>
      <c r="D151" s="38" t="s">
        <v>109</v>
      </c>
      <c r="E151" s="96">
        <v>5</v>
      </c>
      <c r="F151" s="51">
        <v>10</v>
      </c>
      <c r="G151" s="52">
        <v>44</v>
      </c>
      <c r="H151" s="53">
        <v>363500</v>
      </c>
      <c r="I151" s="57">
        <f aca="true" t="shared" si="10" ref="I151:I179">IF(AND(G151&gt;0,H151&gt;0),H151/G151,0)</f>
        <v>8261.363636363636</v>
      </c>
      <c r="J151" s="55">
        <v>1215</v>
      </c>
      <c r="K151" s="56">
        <f aca="true" t="shared" si="11" ref="K151:K178">H151</f>
        <v>363500</v>
      </c>
      <c r="L151" s="57">
        <f aca="true" t="shared" si="12" ref="L151:L179">IF(AND(J151&gt;0,K151&gt;0),K151/J151,0)</f>
        <v>299.1769547325103</v>
      </c>
      <c r="M151" s="31"/>
      <c r="N151" s="51">
        <v>10</v>
      </c>
      <c r="O151" s="52">
        <v>79</v>
      </c>
      <c r="P151" s="53">
        <v>733200</v>
      </c>
      <c r="Q151" s="57">
        <f aca="true" t="shared" si="13" ref="Q151:Q179">IF(AND(O151&gt;0,P151&gt;0),P151/O151,0)</f>
        <v>9281.012658227848</v>
      </c>
      <c r="R151" s="55">
        <v>2463</v>
      </c>
      <c r="S151" s="56">
        <v>733200</v>
      </c>
      <c r="T151" s="57">
        <f aca="true" t="shared" si="14" ref="T151:T179">IF(AND(R151&gt;0,S151&gt;0),S151/R151,0)</f>
        <v>297.6857490864799</v>
      </c>
      <c r="U151" s="82"/>
      <c r="V151" s="45"/>
      <c r="W151" s="114"/>
      <c r="X151" s="104">
        <v>15000</v>
      </c>
      <c r="Y151" s="105">
        <v>16000</v>
      </c>
      <c r="Z151" s="106">
        <v>17000</v>
      </c>
    </row>
    <row r="152" spans="1:26" s="4" customFormat="1" ht="27" customHeight="1">
      <c r="A152" s="19"/>
      <c r="B152" s="35" t="s">
        <v>21</v>
      </c>
      <c r="C152" s="35">
        <v>148</v>
      </c>
      <c r="D152" s="38" t="s">
        <v>39</v>
      </c>
      <c r="E152" s="96">
        <v>5</v>
      </c>
      <c r="F152" s="51">
        <v>10</v>
      </c>
      <c r="G152" s="52">
        <v>140</v>
      </c>
      <c r="H152" s="53">
        <v>2360222</v>
      </c>
      <c r="I152" s="57">
        <f t="shared" si="10"/>
        <v>16858.72857142857</v>
      </c>
      <c r="J152" s="55">
        <v>8876</v>
      </c>
      <c r="K152" s="56">
        <f t="shared" si="11"/>
        <v>2360222</v>
      </c>
      <c r="L152" s="57">
        <f t="shared" si="12"/>
        <v>265.91054529067145</v>
      </c>
      <c r="M152" s="31"/>
      <c r="N152" s="51">
        <v>10</v>
      </c>
      <c r="O152" s="52">
        <v>149</v>
      </c>
      <c r="P152" s="53">
        <v>2874685</v>
      </c>
      <c r="Q152" s="57">
        <f t="shared" si="13"/>
        <v>19293.187919463086</v>
      </c>
      <c r="R152" s="55">
        <v>9202</v>
      </c>
      <c r="S152" s="53">
        <v>2874685</v>
      </c>
      <c r="T152" s="57">
        <f t="shared" si="14"/>
        <v>312.39784829384917</v>
      </c>
      <c r="U152" s="82"/>
      <c r="V152" s="45"/>
      <c r="W152" s="114"/>
      <c r="X152" s="104">
        <v>17000</v>
      </c>
      <c r="Y152" s="105">
        <v>17500</v>
      </c>
      <c r="Z152" s="106">
        <v>18000</v>
      </c>
    </row>
    <row r="153" spans="1:26" s="4" customFormat="1" ht="27" customHeight="1">
      <c r="A153" s="19"/>
      <c r="B153" s="35" t="s">
        <v>21</v>
      </c>
      <c r="C153" s="35">
        <v>149</v>
      </c>
      <c r="D153" s="38" t="s">
        <v>110</v>
      </c>
      <c r="E153" s="96">
        <v>2</v>
      </c>
      <c r="F153" s="51">
        <v>24</v>
      </c>
      <c r="G153" s="52">
        <v>344</v>
      </c>
      <c r="H153" s="53">
        <v>3648530</v>
      </c>
      <c r="I153" s="57">
        <f t="shared" si="10"/>
        <v>10606.191860465116</v>
      </c>
      <c r="J153" s="55">
        <v>32415</v>
      </c>
      <c r="K153" s="56">
        <f t="shared" si="11"/>
        <v>3648530</v>
      </c>
      <c r="L153" s="57">
        <f t="shared" si="12"/>
        <v>112.55684096868734</v>
      </c>
      <c r="M153" s="31"/>
      <c r="N153" s="51">
        <v>24</v>
      </c>
      <c r="O153" s="52">
        <v>370</v>
      </c>
      <c r="P153" s="53">
        <v>4708478</v>
      </c>
      <c r="Q153" s="57">
        <f t="shared" si="13"/>
        <v>12725.616216216216</v>
      </c>
      <c r="R153" s="55">
        <v>34105</v>
      </c>
      <c r="S153" s="53">
        <v>4708478</v>
      </c>
      <c r="T153" s="57">
        <f t="shared" si="14"/>
        <v>138.05829057322973</v>
      </c>
      <c r="U153" s="82"/>
      <c r="V153" s="45"/>
      <c r="W153" s="114"/>
      <c r="X153" s="110">
        <v>10800</v>
      </c>
      <c r="Y153" s="111">
        <v>12800</v>
      </c>
      <c r="Z153" s="112">
        <v>13000</v>
      </c>
    </row>
    <row r="154" spans="1:26" s="4" customFormat="1" ht="27" customHeight="1">
      <c r="A154" s="19"/>
      <c r="B154" s="35" t="s">
        <v>21</v>
      </c>
      <c r="C154" s="35">
        <v>150</v>
      </c>
      <c r="D154" s="38" t="s">
        <v>206</v>
      </c>
      <c r="E154" s="96">
        <v>4</v>
      </c>
      <c r="F154" s="51">
        <v>20</v>
      </c>
      <c r="G154" s="52">
        <v>4</v>
      </c>
      <c r="H154" s="53">
        <v>8150</v>
      </c>
      <c r="I154" s="57">
        <f t="shared" si="10"/>
        <v>2037.5</v>
      </c>
      <c r="J154" s="55">
        <v>163</v>
      </c>
      <c r="K154" s="56">
        <f t="shared" si="11"/>
        <v>8150</v>
      </c>
      <c r="L154" s="57">
        <f t="shared" si="12"/>
        <v>50</v>
      </c>
      <c r="M154" s="31"/>
      <c r="N154" s="51">
        <v>20</v>
      </c>
      <c r="O154" s="52">
        <v>88</v>
      </c>
      <c r="P154" s="53">
        <v>256349</v>
      </c>
      <c r="Q154" s="57">
        <f t="shared" si="13"/>
        <v>2913.056818181818</v>
      </c>
      <c r="R154" s="55">
        <v>4058</v>
      </c>
      <c r="S154" s="56">
        <v>256349</v>
      </c>
      <c r="T154" s="57">
        <f t="shared" si="14"/>
        <v>63.17126663380976</v>
      </c>
      <c r="U154" s="83"/>
      <c r="V154" s="45"/>
      <c r="W154" s="114"/>
      <c r="X154" s="110">
        <v>3850</v>
      </c>
      <c r="Y154" s="111">
        <v>4200</v>
      </c>
      <c r="Z154" s="112">
        <v>4550</v>
      </c>
    </row>
    <row r="155" spans="1:26" s="4" customFormat="1" ht="27" customHeight="1">
      <c r="A155" s="19"/>
      <c r="B155" s="35" t="s">
        <v>21</v>
      </c>
      <c r="C155" s="35">
        <v>151</v>
      </c>
      <c r="D155" s="38" t="s">
        <v>126</v>
      </c>
      <c r="E155" s="96">
        <v>2</v>
      </c>
      <c r="F155" s="51">
        <v>20</v>
      </c>
      <c r="G155" s="52">
        <v>182</v>
      </c>
      <c r="H155" s="53">
        <v>5065763</v>
      </c>
      <c r="I155" s="57">
        <f t="shared" si="10"/>
        <v>27833.862637362636</v>
      </c>
      <c r="J155" s="55">
        <v>12335</v>
      </c>
      <c r="K155" s="56">
        <f t="shared" si="11"/>
        <v>5065763</v>
      </c>
      <c r="L155" s="57">
        <f t="shared" si="12"/>
        <v>410.6820429671666</v>
      </c>
      <c r="M155" s="31"/>
      <c r="N155" s="51">
        <v>20</v>
      </c>
      <c r="O155" s="52">
        <v>254</v>
      </c>
      <c r="P155" s="53">
        <v>8308727</v>
      </c>
      <c r="Q155" s="57">
        <f t="shared" si="13"/>
        <v>32711.523622047243</v>
      </c>
      <c r="R155" s="55">
        <v>15240</v>
      </c>
      <c r="S155" s="53">
        <v>8308727</v>
      </c>
      <c r="T155" s="57">
        <f t="shared" si="14"/>
        <v>545.192060367454</v>
      </c>
      <c r="U155" s="83"/>
      <c r="V155" s="45"/>
      <c r="W155" s="114"/>
      <c r="X155" s="110">
        <v>28000</v>
      </c>
      <c r="Y155" s="111">
        <v>34000</v>
      </c>
      <c r="Z155" s="112">
        <v>35500</v>
      </c>
    </row>
    <row r="156" spans="1:26" s="4" customFormat="1" ht="27" customHeight="1">
      <c r="A156" s="19"/>
      <c r="B156" s="35" t="s">
        <v>21</v>
      </c>
      <c r="C156" s="35">
        <v>152</v>
      </c>
      <c r="D156" s="38" t="s">
        <v>221</v>
      </c>
      <c r="E156" s="96">
        <v>1</v>
      </c>
      <c r="F156" s="51">
        <v>20</v>
      </c>
      <c r="G156" s="52">
        <v>310</v>
      </c>
      <c r="H156" s="53">
        <v>5281165</v>
      </c>
      <c r="I156" s="57">
        <f t="shared" si="10"/>
        <v>17036.016129032258</v>
      </c>
      <c r="J156" s="55">
        <v>24448</v>
      </c>
      <c r="K156" s="56">
        <f t="shared" si="11"/>
        <v>5281165</v>
      </c>
      <c r="L156" s="57">
        <f t="shared" si="12"/>
        <v>216.01623854712042</v>
      </c>
      <c r="M156" s="31"/>
      <c r="N156" s="51">
        <v>20</v>
      </c>
      <c r="O156" s="52">
        <v>300</v>
      </c>
      <c r="P156" s="53">
        <v>6361810</v>
      </c>
      <c r="Q156" s="57">
        <f t="shared" si="13"/>
        <v>21206.033333333333</v>
      </c>
      <c r="R156" s="55">
        <v>24300</v>
      </c>
      <c r="S156" s="56">
        <v>6361810</v>
      </c>
      <c r="T156" s="57">
        <f t="shared" si="14"/>
        <v>261.8028806584362</v>
      </c>
      <c r="U156" s="82"/>
      <c r="V156" s="45"/>
      <c r="W156" s="114"/>
      <c r="X156" s="110">
        <v>16600</v>
      </c>
      <c r="Y156" s="111">
        <v>21300</v>
      </c>
      <c r="Z156" s="112">
        <v>21400</v>
      </c>
    </row>
    <row r="157" spans="1:26" s="4" customFormat="1" ht="27" customHeight="1">
      <c r="A157" s="19"/>
      <c r="B157" s="35" t="s">
        <v>21</v>
      </c>
      <c r="C157" s="35">
        <v>153</v>
      </c>
      <c r="D157" s="38" t="s">
        <v>164</v>
      </c>
      <c r="E157" s="96">
        <v>5</v>
      </c>
      <c r="F157" s="51">
        <v>20</v>
      </c>
      <c r="G157" s="52">
        <v>138</v>
      </c>
      <c r="H157" s="53">
        <v>2558481</v>
      </c>
      <c r="I157" s="57">
        <f t="shared" si="10"/>
        <v>18539.717391304348</v>
      </c>
      <c r="J157" s="55">
        <v>13366</v>
      </c>
      <c r="K157" s="56">
        <f t="shared" si="11"/>
        <v>2558481</v>
      </c>
      <c r="L157" s="57">
        <f t="shared" si="12"/>
        <v>191.41710309741134</v>
      </c>
      <c r="M157" s="31"/>
      <c r="N157" s="51">
        <v>20</v>
      </c>
      <c r="O157" s="52">
        <v>168</v>
      </c>
      <c r="P157" s="53">
        <v>3121716</v>
      </c>
      <c r="Q157" s="57">
        <f t="shared" si="13"/>
        <v>18581.64285714286</v>
      </c>
      <c r="R157" s="55">
        <v>16078</v>
      </c>
      <c r="S157" s="56">
        <v>3121716</v>
      </c>
      <c r="T157" s="57">
        <f t="shared" si="14"/>
        <v>194.16071650702824</v>
      </c>
      <c r="U157" s="82"/>
      <c r="V157" s="45"/>
      <c r="W157" s="114"/>
      <c r="X157" s="104">
        <v>19500</v>
      </c>
      <c r="Y157" s="105">
        <v>19000</v>
      </c>
      <c r="Z157" s="106">
        <v>19500</v>
      </c>
    </row>
    <row r="158" spans="1:26" s="4" customFormat="1" ht="27" customHeight="1">
      <c r="A158" s="19"/>
      <c r="B158" s="35" t="s">
        <v>21</v>
      </c>
      <c r="C158" s="35">
        <v>154</v>
      </c>
      <c r="D158" s="38" t="s">
        <v>169</v>
      </c>
      <c r="E158" s="96">
        <v>2</v>
      </c>
      <c r="F158" s="51">
        <v>10</v>
      </c>
      <c r="G158" s="52">
        <v>48</v>
      </c>
      <c r="H158" s="53">
        <v>528274</v>
      </c>
      <c r="I158" s="57">
        <f t="shared" si="10"/>
        <v>11005.708333333334</v>
      </c>
      <c r="J158" s="55">
        <v>4104</v>
      </c>
      <c r="K158" s="56">
        <f t="shared" si="11"/>
        <v>528274</v>
      </c>
      <c r="L158" s="57">
        <f t="shared" si="12"/>
        <v>128.72173489278754</v>
      </c>
      <c r="M158" s="31"/>
      <c r="N158" s="51">
        <v>10</v>
      </c>
      <c r="O158" s="52">
        <v>48</v>
      </c>
      <c r="P158" s="53">
        <v>563770</v>
      </c>
      <c r="Q158" s="57">
        <f t="shared" si="13"/>
        <v>11745.208333333334</v>
      </c>
      <c r="R158" s="55">
        <v>4531</v>
      </c>
      <c r="S158" s="56">
        <v>563770</v>
      </c>
      <c r="T158" s="57">
        <f t="shared" si="14"/>
        <v>124.42507172809535</v>
      </c>
      <c r="U158" s="83"/>
      <c r="V158" s="45"/>
      <c r="W158" s="114"/>
      <c r="X158" s="110">
        <v>11000</v>
      </c>
      <c r="Y158" s="111">
        <v>11500</v>
      </c>
      <c r="Z158" s="112">
        <v>12000</v>
      </c>
    </row>
    <row r="159" spans="1:26" s="4" customFormat="1" ht="27" customHeight="1">
      <c r="A159" s="19"/>
      <c r="B159" s="35" t="s">
        <v>21</v>
      </c>
      <c r="C159" s="35">
        <v>155</v>
      </c>
      <c r="D159" s="38" t="s">
        <v>207</v>
      </c>
      <c r="E159" s="96">
        <v>5</v>
      </c>
      <c r="F159" s="51">
        <v>20</v>
      </c>
      <c r="G159" s="52">
        <v>144</v>
      </c>
      <c r="H159" s="53">
        <v>2502030</v>
      </c>
      <c r="I159" s="57">
        <f t="shared" si="10"/>
        <v>17375.208333333332</v>
      </c>
      <c r="J159" s="55">
        <v>10084</v>
      </c>
      <c r="K159" s="56">
        <f t="shared" si="11"/>
        <v>2502030</v>
      </c>
      <c r="L159" s="57">
        <f t="shared" si="12"/>
        <v>248.11880206267355</v>
      </c>
      <c r="M159" s="31"/>
      <c r="N159" s="51">
        <v>20</v>
      </c>
      <c r="O159" s="52">
        <v>147</v>
      </c>
      <c r="P159" s="53">
        <v>2993150</v>
      </c>
      <c r="Q159" s="57">
        <f t="shared" si="13"/>
        <v>20361.56462585034</v>
      </c>
      <c r="R159" s="55">
        <v>10676</v>
      </c>
      <c r="S159" s="56">
        <v>2993150</v>
      </c>
      <c r="T159" s="57">
        <f t="shared" si="14"/>
        <v>280.362495316598</v>
      </c>
      <c r="U159" s="83"/>
      <c r="V159" s="45"/>
      <c r="W159" s="114"/>
      <c r="X159" s="110">
        <v>18000</v>
      </c>
      <c r="Y159" s="111">
        <v>18000</v>
      </c>
      <c r="Z159" s="112">
        <v>18000</v>
      </c>
    </row>
    <row r="160" spans="1:26" s="4" customFormat="1" ht="27" customHeight="1">
      <c r="A160" s="19"/>
      <c r="B160" s="35" t="s">
        <v>21</v>
      </c>
      <c r="C160" s="35">
        <v>156</v>
      </c>
      <c r="D160" s="38" t="s">
        <v>208</v>
      </c>
      <c r="E160" s="96">
        <v>4</v>
      </c>
      <c r="F160" s="51">
        <v>10</v>
      </c>
      <c r="G160" s="52">
        <v>58</v>
      </c>
      <c r="H160" s="53">
        <v>793906</v>
      </c>
      <c r="I160" s="57">
        <f t="shared" si="10"/>
        <v>13688.034482758621</v>
      </c>
      <c r="J160" s="55">
        <v>2522</v>
      </c>
      <c r="K160" s="56">
        <f t="shared" si="11"/>
        <v>793906</v>
      </c>
      <c r="L160" s="57">
        <f t="shared" si="12"/>
        <v>314.79222839016654</v>
      </c>
      <c r="M160" s="31"/>
      <c r="N160" s="51">
        <v>10</v>
      </c>
      <c r="O160" s="52">
        <v>119</v>
      </c>
      <c r="P160" s="53">
        <v>1918700</v>
      </c>
      <c r="Q160" s="57">
        <f t="shared" si="13"/>
        <v>16123.529411764706</v>
      </c>
      <c r="R160" s="55">
        <v>5887</v>
      </c>
      <c r="S160" s="56">
        <v>1918700</v>
      </c>
      <c r="T160" s="57">
        <f t="shared" si="14"/>
        <v>325.9215219976219</v>
      </c>
      <c r="U160" s="83"/>
      <c r="V160" s="45"/>
      <c r="W160" s="114"/>
      <c r="X160" s="110">
        <v>26400</v>
      </c>
      <c r="Y160" s="111">
        <v>30400</v>
      </c>
      <c r="Z160" s="112">
        <v>30400</v>
      </c>
    </row>
    <row r="161" spans="1:26" s="4" customFormat="1" ht="27" customHeight="1">
      <c r="A161" s="19"/>
      <c r="B161" s="35" t="s">
        <v>21</v>
      </c>
      <c r="C161" s="35">
        <v>157</v>
      </c>
      <c r="D161" s="38" t="s">
        <v>148</v>
      </c>
      <c r="E161" s="96">
        <v>5</v>
      </c>
      <c r="F161" s="51">
        <v>40</v>
      </c>
      <c r="G161" s="52">
        <v>358</v>
      </c>
      <c r="H161" s="53">
        <v>5029743</v>
      </c>
      <c r="I161" s="57">
        <f t="shared" si="10"/>
        <v>14049.561452513966</v>
      </c>
      <c r="J161" s="55">
        <v>24730</v>
      </c>
      <c r="K161" s="56">
        <f t="shared" si="11"/>
        <v>5029743</v>
      </c>
      <c r="L161" s="57">
        <f t="shared" si="12"/>
        <v>203.3862919530934</v>
      </c>
      <c r="M161" s="31"/>
      <c r="N161" s="51">
        <v>40</v>
      </c>
      <c r="O161" s="52">
        <v>372</v>
      </c>
      <c r="P161" s="53">
        <v>4889800</v>
      </c>
      <c r="Q161" s="57">
        <f t="shared" si="13"/>
        <v>13144.623655913978</v>
      </c>
      <c r="R161" s="55">
        <v>24449</v>
      </c>
      <c r="S161" s="53">
        <v>4889800</v>
      </c>
      <c r="T161" s="57">
        <f t="shared" si="14"/>
        <v>200</v>
      </c>
      <c r="U161" s="82"/>
      <c r="V161" s="45"/>
      <c r="W161" s="114"/>
      <c r="X161" s="110">
        <v>14500</v>
      </c>
      <c r="Y161" s="111">
        <v>14800</v>
      </c>
      <c r="Z161" s="112">
        <v>15000</v>
      </c>
    </row>
    <row r="162" spans="1:26" s="4" customFormat="1" ht="27" customHeight="1">
      <c r="A162" s="19"/>
      <c r="B162" s="35" t="s">
        <v>21</v>
      </c>
      <c r="C162" s="35">
        <v>158</v>
      </c>
      <c r="D162" s="38" t="s">
        <v>111</v>
      </c>
      <c r="E162" s="96">
        <v>2</v>
      </c>
      <c r="F162" s="51">
        <v>34</v>
      </c>
      <c r="G162" s="52">
        <v>483</v>
      </c>
      <c r="H162" s="53">
        <v>9199548</v>
      </c>
      <c r="I162" s="57">
        <f t="shared" si="10"/>
        <v>19046.683229813665</v>
      </c>
      <c r="J162" s="55">
        <v>52688</v>
      </c>
      <c r="K162" s="56">
        <f t="shared" si="11"/>
        <v>9199548</v>
      </c>
      <c r="L162" s="57">
        <f t="shared" si="12"/>
        <v>174.60423625873065</v>
      </c>
      <c r="M162" s="31"/>
      <c r="N162" s="51">
        <v>34</v>
      </c>
      <c r="O162" s="52">
        <v>465</v>
      </c>
      <c r="P162" s="53">
        <v>9057932</v>
      </c>
      <c r="Q162" s="57">
        <f t="shared" si="13"/>
        <v>19479.42365591398</v>
      </c>
      <c r="R162" s="55">
        <v>51357</v>
      </c>
      <c r="S162" s="53">
        <v>9057932</v>
      </c>
      <c r="T162" s="57">
        <f t="shared" si="14"/>
        <v>176.37190645871058</v>
      </c>
      <c r="U162" s="82"/>
      <c r="V162" s="45"/>
      <c r="W162" s="114"/>
      <c r="X162" s="110">
        <v>18700</v>
      </c>
      <c r="Y162" s="111">
        <v>19500</v>
      </c>
      <c r="Z162" s="112">
        <v>19600</v>
      </c>
    </row>
    <row r="163" spans="1:26" s="4" customFormat="1" ht="27" customHeight="1">
      <c r="A163" s="19"/>
      <c r="B163" s="35" t="s">
        <v>21</v>
      </c>
      <c r="C163" s="35">
        <v>159</v>
      </c>
      <c r="D163" s="38" t="s">
        <v>222</v>
      </c>
      <c r="E163" s="96">
        <v>5</v>
      </c>
      <c r="F163" s="51">
        <v>20</v>
      </c>
      <c r="G163" s="52">
        <v>269</v>
      </c>
      <c r="H163" s="53">
        <v>6350170</v>
      </c>
      <c r="I163" s="57">
        <f t="shared" si="10"/>
        <v>23606.579925650556</v>
      </c>
      <c r="J163" s="55">
        <v>25095</v>
      </c>
      <c r="K163" s="56">
        <f t="shared" si="11"/>
        <v>6350170</v>
      </c>
      <c r="L163" s="57">
        <f t="shared" si="12"/>
        <v>253.04522813309424</v>
      </c>
      <c r="M163" s="31"/>
      <c r="N163" s="51">
        <v>20</v>
      </c>
      <c r="O163" s="52">
        <v>264</v>
      </c>
      <c r="P163" s="53">
        <v>7757866</v>
      </c>
      <c r="Q163" s="57">
        <f t="shared" si="13"/>
        <v>29385.85606060606</v>
      </c>
      <c r="R163" s="55">
        <v>26129</v>
      </c>
      <c r="S163" s="56">
        <v>7757866</v>
      </c>
      <c r="T163" s="57">
        <f t="shared" si="14"/>
        <v>296.9063492670979</v>
      </c>
      <c r="U163" s="82"/>
      <c r="V163" s="45"/>
      <c r="W163" s="114"/>
      <c r="X163" s="110">
        <v>24000</v>
      </c>
      <c r="Y163" s="111">
        <v>26000</v>
      </c>
      <c r="Z163" s="112">
        <v>26500</v>
      </c>
    </row>
    <row r="164" spans="1:26" s="4" customFormat="1" ht="27" customHeight="1">
      <c r="A164" s="19"/>
      <c r="B164" s="35" t="s">
        <v>21</v>
      </c>
      <c r="C164" s="35">
        <v>160</v>
      </c>
      <c r="D164" s="38" t="s">
        <v>125</v>
      </c>
      <c r="E164" s="96">
        <v>2</v>
      </c>
      <c r="F164" s="51">
        <v>10</v>
      </c>
      <c r="G164" s="52">
        <v>149</v>
      </c>
      <c r="H164" s="53">
        <v>592560</v>
      </c>
      <c r="I164" s="57">
        <f t="shared" si="10"/>
        <v>3976.912751677852</v>
      </c>
      <c r="J164" s="55">
        <v>9429</v>
      </c>
      <c r="K164" s="56">
        <f t="shared" si="11"/>
        <v>592560</v>
      </c>
      <c r="L164" s="57">
        <f t="shared" si="12"/>
        <v>62.84441616290169</v>
      </c>
      <c r="M164" s="31"/>
      <c r="N164" s="51">
        <v>10</v>
      </c>
      <c r="O164" s="52">
        <v>178</v>
      </c>
      <c r="P164" s="53">
        <v>1175874</v>
      </c>
      <c r="Q164" s="57">
        <f t="shared" si="13"/>
        <v>6606.033707865168</v>
      </c>
      <c r="R164" s="55">
        <v>13143</v>
      </c>
      <c r="S164" s="56">
        <v>1175874</v>
      </c>
      <c r="T164" s="57">
        <f t="shared" si="14"/>
        <v>89.46770143802785</v>
      </c>
      <c r="U164" s="83"/>
      <c r="V164" s="45"/>
      <c r="W164" s="114"/>
      <c r="X164" s="110">
        <v>10000</v>
      </c>
      <c r="Y164" s="111">
        <v>10000</v>
      </c>
      <c r="Z164" s="112">
        <v>12000</v>
      </c>
    </row>
    <row r="165" spans="1:26" s="4" customFormat="1" ht="27" customHeight="1">
      <c r="A165" s="19"/>
      <c r="B165" s="35" t="s">
        <v>21</v>
      </c>
      <c r="C165" s="35">
        <v>161</v>
      </c>
      <c r="D165" s="38" t="s">
        <v>40</v>
      </c>
      <c r="E165" s="96">
        <v>4</v>
      </c>
      <c r="F165" s="51">
        <v>10</v>
      </c>
      <c r="G165" s="52">
        <v>12</v>
      </c>
      <c r="H165" s="53">
        <v>256300</v>
      </c>
      <c r="I165" s="57">
        <f t="shared" si="10"/>
        <v>21358.333333333332</v>
      </c>
      <c r="J165" s="55">
        <v>1165</v>
      </c>
      <c r="K165" s="56">
        <f t="shared" si="11"/>
        <v>256300</v>
      </c>
      <c r="L165" s="57">
        <f t="shared" si="12"/>
        <v>220</v>
      </c>
      <c r="M165" s="31"/>
      <c r="N165" s="51">
        <v>10</v>
      </c>
      <c r="O165" s="52">
        <v>12</v>
      </c>
      <c r="P165" s="53">
        <v>277350</v>
      </c>
      <c r="Q165" s="57">
        <f t="shared" si="13"/>
        <v>23112.5</v>
      </c>
      <c r="R165" s="55">
        <v>1210</v>
      </c>
      <c r="S165" s="56">
        <v>277350</v>
      </c>
      <c r="T165" s="57">
        <f t="shared" si="14"/>
        <v>229.21487603305786</v>
      </c>
      <c r="U165" s="82"/>
      <c r="V165" s="45"/>
      <c r="W165" s="114"/>
      <c r="X165" s="110">
        <v>24150</v>
      </c>
      <c r="Y165" s="111">
        <v>24150</v>
      </c>
      <c r="Z165" s="112">
        <v>24255</v>
      </c>
    </row>
    <row r="166" spans="1:26" s="4" customFormat="1" ht="27" customHeight="1">
      <c r="A166" s="19"/>
      <c r="B166" s="35" t="s">
        <v>21</v>
      </c>
      <c r="C166" s="35">
        <v>162</v>
      </c>
      <c r="D166" s="38" t="s">
        <v>209</v>
      </c>
      <c r="E166" s="96">
        <v>4</v>
      </c>
      <c r="F166" s="51">
        <v>20</v>
      </c>
      <c r="G166" s="52">
        <v>7</v>
      </c>
      <c r="H166" s="53">
        <v>27325</v>
      </c>
      <c r="I166" s="57">
        <f t="shared" si="10"/>
        <v>3903.5714285714284</v>
      </c>
      <c r="J166" s="55">
        <v>273</v>
      </c>
      <c r="K166" s="56">
        <f t="shared" si="11"/>
        <v>27325</v>
      </c>
      <c r="L166" s="57">
        <f t="shared" si="12"/>
        <v>100.0915750915751</v>
      </c>
      <c r="M166" s="31"/>
      <c r="N166" s="51">
        <v>20</v>
      </c>
      <c r="O166" s="52">
        <v>146</v>
      </c>
      <c r="P166" s="53">
        <v>785823</v>
      </c>
      <c r="Q166" s="57">
        <f t="shared" si="13"/>
        <v>5382.3493150684935</v>
      </c>
      <c r="R166" s="55">
        <v>6716</v>
      </c>
      <c r="S166" s="56">
        <v>785823</v>
      </c>
      <c r="T166" s="57">
        <f t="shared" si="14"/>
        <v>117.0075938058368</v>
      </c>
      <c r="U166" s="83"/>
      <c r="V166" s="45"/>
      <c r="W166" s="114"/>
      <c r="X166" s="110">
        <v>4000</v>
      </c>
      <c r="Y166" s="111">
        <v>4100</v>
      </c>
      <c r="Z166" s="112">
        <v>4200</v>
      </c>
    </row>
    <row r="167" spans="1:26" s="4" customFormat="1" ht="27" customHeight="1">
      <c r="A167" s="19"/>
      <c r="B167" s="35" t="s">
        <v>21</v>
      </c>
      <c r="C167" s="35">
        <v>163</v>
      </c>
      <c r="D167" s="38" t="s">
        <v>155</v>
      </c>
      <c r="E167" s="96">
        <v>2</v>
      </c>
      <c r="F167" s="51">
        <v>25</v>
      </c>
      <c r="G167" s="52">
        <v>470</v>
      </c>
      <c r="H167" s="53">
        <v>8115873</v>
      </c>
      <c r="I167" s="57">
        <f t="shared" si="10"/>
        <v>17267.814893617022</v>
      </c>
      <c r="J167" s="55">
        <v>43989</v>
      </c>
      <c r="K167" s="56">
        <f t="shared" si="11"/>
        <v>8115873</v>
      </c>
      <c r="L167" s="57">
        <f t="shared" si="12"/>
        <v>184.4977835367933</v>
      </c>
      <c r="M167" s="31"/>
      <c r="N167" s="51">
        <v>29</v>
      </c>
      <c r="O167" s="52">
        <v>472</v>
      </c>
      <c r="P167" s="53">
        <v>8135643</v>
      </c>
      <c r="Q167" s="57">
        <f t="shared" si="13"/>
        <v>17236.531779661018</v>
      </c>
      <c r="R167" s="55">
        <v>43657</v>
      </c>
      <c r="S167" s="56">
        <v>8135643</v>
      </c>
      <c r="T167" s="57">
        <f t="shared" si="14"/>
        <v>186.35368898458438</v>
      </c>
      <c r="U167" s="82"/>
      <c r="V167" s="45"/>
      <c r="W167" s="115"/>
      <c r="X167" s="110">
        <v>17459</v>
      </c>
      <c r="Y167" s="111">
        <v>17672</v>
      </c>
      <c r="Z167" s="112">
        <v>17884</v>
      </c>
    </row>
    <row r="168" spans="1:26" s="4" customFormat="1" ht="27" customHeight="1">
      <c r="A168" s="19"/>
      <c r="B168" s="35" t="s">
        <v>21</v>
      </c>
      <c r="C168" s="35">
        <v>164</v>
      </c>
      <c r="D168" s="38" t="s">
        <v>223</v>
      </c>
      <c r="E168" s="96">
        <v>2</v>
      </c>
      <c r="F168" s="51">
        <v>20</v>
      </c>
      <c r="G168" s="52">
        <v>113</v>
      </c>
      <c r="H168" s="53">
        <v>910632</v>
      </c>
      <c r="I168" s="57">
        <f t="shared" si="10"/>
        <v>8058.690265486725</v>
      </c>
      <c r="J168" s="55">
        <v>6174</v>
      </c>
      <c r="K168" s="56">
        <f t="shared" si="11"/>
        <v>910632</v>
      </c>
      <c r="L168" s="57">
        <f t="shared" si="12"/>
        <v>147.49465500485908</v>
      </c>
      <c r="M168" s="31"/>
      <c r="N168" s="51">
        <v>20</v>
      </c>
      <c r="O168" s="52">
        <v>122</v>
      </c>
      <c r="P168" s="53">
        <v>970373</v>
      </c>
      <c r="Q168" s="57">
        <f t="shared" si="13"/>
        <v>7953.877049180328</v>
      </c>
      <c r="R168" s="55">
        <v>6591</v>
      </c>
      <c r="S168" s="56">
        <v>970373</v>
      </c>
      <c r="T168" s="57">
        <f t="shared" si="14"/>
        <v>147.2269761796389</v>
      </c>
      <c r="U168" s="82"/>
      <c r="V168" s="45"/>
      <c r="W168" s="114"/>
      <c r="X168" s="110">
        <v>9000</v>
      </c>
      <c r="Y168" s="111">
        <v>9000</v>
      </c>
      <c r="Z168" s="112">
        <v>9300</v>
      </c>
    </row>
    <row r="169" spans="1:26" s="4" customFormat="1" ht="27" customHeight="1">
      <c r="A169" s="19"/>
      <c r="B169" s="35" t="s">
        <v>21</v>
      </c>
      <c r="C169" s="35">
        <v>165</v>
      </c>
      <c r="D169" s="38" t="s">
        <v>112</v>
      </c>
      <c r="E169" s="96">
        <v>2</v>
      </c>
      <c r="F169" s="51">
        <v>20</v>
      </c>
      <c r="G169" s="52">
        <v>210</v>
      </c>
      <c r="H169" s="53">
        <v>1418296</v>
      </c>
      <c r="I169" s="57">
        <f t="shared" si="10"/>
        <v>6753.7904761904765</v>
      </c>
      <c r="J169" s="55">
        <v>20858</v>
      </c>
      <c r="K169" s="56">
        <f t="shared" si="11"/>
        <v>1418296</v>
      </c>
      <c r="L169" s="57">
        <f t="shared" si="12"/>
        <v>67.99769872470995</v>
      </c>
      <c r="M169" s="31"/>
      <c r="N169" s="51">
        <v>20</v>
      </c>
      <c r="O169" s="52">
        <v>156</v>
      </c>
      <c r="P169" s="53">
        <v>1257751</v>
      </c>
      <c r="Q169" s="57">
        <f t="shared" si="13"/>
        <v>8062.50641025641</v>
      </c>
      <c r="R169" s="55">
        <v>18474</v>
      </c>
      <c r="S169" s="56">
        <v>1257751</v>
      </c>
      <c r="T169" s="57">
        <f t="shared" si="14"/>
        <v>68.08222366569233</v>
      </c>
      <c r="U169" s="82"/>
      <c r="V169" s="45"/>
      <c r="W169" s="114"/>
      <c r="X169" s="110">
        <v>9300</v>
      </c>
      <c r="Y169" s="111">
        <v>9800</v>
      </c>
      <c r="Z169" s="112">
        <v>10300</v>
      </c>
    </row>
    <row r="170" spans="1:26" s="4" customFormat="1" ht="27" customHeight="1">
      <c r="A170" s="19"/>
      <c r="B170" s="35" t="s">
        <v>21</v>
      </c>
      <c r="C170" s="35">
        <v>166</v>
      </c>
      <c r="D170" s="38" t="s">
        <v>128</v>
      </c>
      <c r="E170" s="96">
        <v>6</v>
      </c>
      <c r="F170" s="51">
        <v>20</v>
      </c>
      <c r="G170" s="52">
        <v>92</v>
      </c>
      <c r="H170" s="53">
        <v>330775</v>
      </c>
      <c r="I170" s="57">
        <f t="shared" si="10"/>
        <v>3595.3804347826085</v>
      </c>
      <c r="J170" s="55">
        <v>4779</v>
      </c>
      <c r="K170" s="56">
        <f t="shared" si="11"/>
        <v>330775</v>
      </c>
      <c r="L170" s="57">
        <f t="shared" si="12"/>
        <v>69.21427076794309</v>
      </c>
      <c r="M170" s="31"/>
      <c r="N170" s="51">
        <v>20</v>
      </c>
      <c r="O170" s="52">
        <v>103</v>
      </c>
      <c r="P170" s="53">
        <v>379863</v>
      </c>
      <c r="Q170" s="57">
        <f t="shared" si="13"/>
        <v>3687.990291262136</v>
      </c>
      <c r="R170" s="55">
        <v>5037</v>
      </c>
      <c r="S170" s="56">
        <v>379863</v>
      </c>
      <c r="T170" s="57">
        <f t="shared" si="14"/>
        <v>75.4145324597975</v>
      </c>
      <c r="U170" s="83"/>
      <c r="V170" s="45"/>
      <c r="W170" s="114"/>
      <c r="X170" s="104">
        <v>5000</v>
      </c>
      <c r="Y170" s="105">
        <v>8000</v>
      </c>
      <c r="Z170" s="106">
        <v>11000</v>
      </c>
    </row>
    <row r="171" spans="1:26" s="4" customFormat="1" ht="27" customHeight="1">
      <c r="A171" s="19"/>
      <c r="B171" s="35" t="s">
        <v>21</v>
      </c>
      <c r="C171" s="35">
        <v>167</v>
      </c>
      <c r="D171" s="38" t="s">
        <v>129</v>
      </c>
      <c r="E171" s="96">
        <v>4</v>
      </c>
      <c r="F171" s="51">
        <v>13</v>
      </c>
      <c r="G171" s="52">
        <v>18</v>
      </c>
      <c r="H171" s="53">
        <v>61788</v>
      </c>
      <c r="I171" s="57">
        <f t="shared" si="10"/>
        <v>3432.6666666666665</v>
      </c>
      <c r="J171" s="55">
        <v>1444</v>
      </c>
      <c r="K171" s="56">
        <f t="shared" si="11"/>
        <v>61788</v>
      </c>
      <c r="L171" s="57">
        <f t="shared" si="12"/>
        <v>42.78947368421053</v>
      </c>
      <c r="M171" s="31"/>
      <c r="N171" s="51">
        <v>13</v>
      </c>
      <c r="O171" s="52">
        <v>24</v>
      </c>
      <c r="P171" s="53">
        <v>203900</v>
      </c>
      <c r="Q171" s="57">
        <f t="shared" si="13"/>
        <v>8495.833333333334</v>
      </c>
      <c r="R171" s="55">
        <v>2078</v>
      </c>
      <c r="S171" s="56">
        <v>203900</v>
      </c>
      <c r="T171" s="57">
        <f t="shared" si="14"/>
        <v>98.12319538017324</v>
      </c>
      <c r="U171" s="83"/>
      <c r="V171" s="45"/>
      <c r="W171" s="114"/>
      <c r="X171" s="110">
        <v>7200</v>
      </c>
      <c r="Y171" s="111">
        <v>8400</v>
      </c>
      <c r="Z171" s="112">
        <v>9600</v>
      </c>
    </row>
    <row r="172" spans="1:26" s="4" customFormat="1" ht="27" customHeight="1">
      <c r="A172" s="19"/>
      <c r="B172" s="35" t="s">
        <v>21</v>
      </c>
      <c r="C172" s="35">
        <v>168</v>
      </c>
      <c r="D172" s="38" t="s">
        <v>113</v>
      </c>
      <c r="E172" s="96">
        <v>2</v>
      </c>
      <c r="F172" s="51">
        <v>20</v>
      </c>
      <c r="G172" s="52">
        <v>300</v>
      </c>
      <c r="H172" s="53">
        <v>3537610</v>
      </c>
      <c r="I172" s="57">
        <f t="shared" si="10"/>
        <v>11792.033333333333</v>
      </c>
      <c r="J172" s="55">
        <v>28988</v>
      </c>
      <c r="K172" s="56">
        <f t="shared" si="11"/>
        <v>3537610</v>
      </c>
      <c r="L172" s="57">
        <f t="shared" si="12"/>
        <v>122.03704981371602</v>
      </c>
      <c r="M172" s="31"/>
      <c r="N172" s="51">
        <v>20</v>
      </c>
      <c r="O172" s="52">
        <v>332</v>
      </c>
      <c r="P172" s="53">
        <v>4377120</v>
      </c>
      <c r="Q172" s="57">
        <f t="shared" si="13"/>
        <v>13184.096385542169</v>
      </c>
      <c r="R172" s="55">
        <v>30029</v>
      </c>
      <c r="S172" s="56">
        <v>4377120</v>
      </c>
      <c r="T172" s="57">
        <f t="shared" si="14"/>
        <v>145.7630956741816</v>
      </c>
      <c r="U172" s="82"/>
      <c r="V172" s="45"/>
      <c r="W172" s="114"/>
      <c r="X172" s="104">
        <v>13000</v>
      </c>
      <c r="Y172" s="105">
        <v>14000</v>
      </c>
      <c r="Z172" s="106">
        <v>15000</v>
      </c>
    </row>
    <row r="173" spans="1:26" s="4" customFormat="1" ht="27" customHeight="1">
      <c r="A173" s="19"/>
      <c r="B173" s="35" t="s">
        <v>21</v>
      </c>
      <c r="C173" s="35">
        <v>169</v>
      </c>
      <c r="D173" s="42" t="s">
        <v>210</v>
      </c>
      <c r="E173" s="96">
        <v>5</v>
      </c>
      <c r="F173" s="51">
        <v>20</v>
      </c>
      <c r="G173" s="52">
        <v>193</v>
      </c>
      <c r="H173" s="53">
        <v>1238300</v>
      </c>
      <c r="I173" s="57">
        <f t="shared" si="10"/>
        <v>6416.062176165803</v>
      </c>
      <c r="J173" s="55">
        <v>13428</v>
      </c>
      <c r="K173" s="56">
        <f t="shared" si="11"/>
        <v>1238300</v>
      </c>
      <c r="L173" s="57">
        <f t="shared" si="12"/>
        <v>92.21775394697647</v>
      </c>
      <c r="M173" s="31"/>
      <c r="N173" s="51">
        <v>20</v>
      </c>
      <c r="O173" s="52">
        <v>196</v>
      </c>
      <c r="P173" s="53">
        <v>1531900</v>
      </c>
      <c r="Q173" s="57">
        <f t="shared" si="13"/>
        <v>7815.816326530612</v>
      </c>
      <c r="R173" s="55">
        <v>13836</v>
      </c>
      <c r="S173" s="56">
        <v>1531900</v>
      </c>
      <c r="T173" s="57">
        <f t="shared" si="14"/>
        <v>110.71841572708875</v>
      </c>
      <c r="U173" s="82"/>
      <c r="V173" s="45"/>
      <c r="W173" s="114"/>
      <c r="X173" s="104">
        <v>7000</v>
      </c>
      <c r="Y173" s="105">
        <v>8200</v>
      </c>
      <c r="Z173" s="106">
        <v>8500</v>
      </c>
    </row>
    <row r="174" spans="1:26" s="4" customFormat="1" ht="27" customHeight="1">
      <c r="A174" s="19"/>
      <c r="B174" s="35" t="s">
        <v>21</v>
      </c>
      <c r="C174" s="35">
        <v>170</v>
      </c>
      <c r="D174" s="38" t="s">
        <v>114</v>
      </c>
      <c r="E174" s="96">
        <v>2</v>
      </c>
      <c r="F174" s="51">
        <v>30</v>
      </c>
      <c r="G174" s="52">
        <v>288</v>
      </c>
      <c r="H174" s="53">
        <v>3356650</v>
      </c>
      <c r="I174" s="57">
        <f t="shared" si="10"/>
        <v>11655.034722222223</v>
      </c>
      <c r="J174" s="55">
        <v>30250</v>
      </c>
      <c r="K174" s="56">
        <f t="shared" si="11"/>
        <v>3356650</v>
      </c>
      <c r="L174" s="57">
        <f t="shared" si="12"/>
        <v>110.96363636363637</v>
      </c>
      <c r="M174" s="31"/>
      <c r="N174" s="51">
        <v>20</v>
      </c>
      <c r="O174" s="52">
        <v>276</v>
      </c>
      <c r="P174" s="53">
        <v>3065945</v>
      </c>
      <c r="Q174" s="57">
        <f t="shared" si="13"/>
        <v>11108.496376811594</v>
      </c>
      <c r="R174" s="55">
        <v>22893</v>
      </c>
      <c r="S174" s="56">
        <v>3065945</v>
      </c>
      <c r="T174" s="57">
        <f t="shared" si="14"/>
        <v>133.92499890796313</v>
      </c>
      <c r="U174" s="82"/>
      <c r="V174" s="45"/>
      <c r="W174" s="114"/>
      <c r="X174" s="110">
        <v>12000</v>
      </c>
      <c r="Y174" s="111">
        <v>11500</v>
      </c>
      <c r="Z174" s="112">
        <v>12000</v>
      </c>
    </row>
    <row r="175" spans="1:26" s="4" customFormat="1" ht="27" customHeight="1">
      <c r="A175" s="19"/>
      <c r="B175" s="35" t="s">
        <v>21</v>
      </c>
      <c r="C175" s="35">
        <v>171</v>
      </c>
      <c r="D175" s="38" t="s">
        <v>211</v>
      </c>
      <c r="E175" s="96">
        <v>2</v>
      </c>
      <c r="F175" s="51">
        <v>15</v>
      </c>
      <c r="G175" s="52">
        <v>286</v>
      </c>
      <c r="H175" s="53">
        <v>725893</v>
      </c>
      <c r="I175" s="57">
        <f t="shared" si="10"/>
        <v>2538.0874125874125</v>
      </c>
      <c r="J175" s="55">
        <v>28315</v>
      </c>
      <c r="K175" s="56">
        <f t="shared" si="11"/>
        <v>725893</v>
      </c>
      <c r="L175" s="57">
        <f t="shared" si="12"/>
        <v>25.636341161928307</v>
      </c>
      <c r="M175" s="31"/>
      <c r="N175" s="51">
        <v>15</v>
      </c>
      <c r="O175" s="52">
        <v>152</v>
      </c>
      <c r="P175" s="53">
        <v>655379</v>
      </c>
      <c r="Q175" s="57">
        <f t="shared" si="13"/>
        <v>4311.703947368421</v>
      </c>
      <c r="R175" s="55">
        <v>17155</v>
      </c>
      <c r="S175" s="56">
        <v>655379</v>
      </c>
      <c r="T175" s="57">
        <f t="shared" si="14"/>
        <v>38.203380938501894</v>
      </c>
      <c r="U175" s="83"/>
      <c r="V175" s="45"/>
      <c r="W175" s="114"/>
      <c r="X175" s="110">
        <v>8800</v>
      </c>
      <c r="Y175" s="111">
        <v>4500</v>
      </c>
      <c r="Z175" s="112">
        <v>5000</v>
      </c>
    </row>
    <row r="176" spans="1:26" s="4" customFormat="1" ht="27" customHeight="1">
      <c r="A176" s="19"/>
      <c r="B176" s="35" t="s">
        <v>21</v>
      </c>
      <c r="C176" s="35">
        <v>172</v>
      </c>
      <c r="D176" s="38" t="s">
        <v>167</v>
      </c>
      <c r="E176" s="96">
        <v>2</v>
      </c>
      <c r="F176" s="51">
        <v>40</v>
      </c>
      <c r="G176" s="52">
        <v>468</v>
      </c>
      <c r="H176" s="53">
        <v>8649474</v>
      </c>
      <c r="I176" s="57">
        <f t="shared" si="10"/>
        <v>18481.78205128205</v>
      </c>
      <c r="J176" s="55">
        <v>55126</v>
      </c>
      <c r="K176" s="56">
        <f t="shared" si="11"/>
        <v>8649474</v>
      </c>
      <c r="L176" s="57">
        <f t="shared" si="12"/>
        <v>156.9037114972971</v>
      </c>
      <c r="M176" s="31"/>
      <c r="N176" s="51">
        <v>40</v>
      </c>
      <c r="O176" s="52">
        <v>484</v>
      </c>
      <c r="P176" s="53">
        <v>7867328</v>
      </c>
      <c r="Q176" s="57">
        <f t="shared" si="13"/>
        <v>16254.809917355371</v>
      </c>
      <c r="R176" s="55">
        <v>63258</v>
      </c>
      <c r="S176" s="56">
        <v>7867328</v>
      </c>
      <c r="T176" s="57">
        <f t="shared" si="14"/>
        <v>124.36890195706472</v>
      </c>
      <c r="U176" s="82"/>
      <c r="V176" s="45"/>
      <c r="W176" s="115"/>
      <c r="X176" s="110">
        <v>15000</v>
      </c>
      <c r="Y176" s="111">
        <v>15500</v>
      </c>
      <c r="Z176" s="112">
        <v>15500</v>
      </c>
    </row>
    <row r="177" spans="1:26" s="4" customFormat="1" ht="27" customHeight="1">
      <c r="A177" s="19"/>
      <c r="B177" s="35" t="s">
        <v>21</v>
      </c>
      <c r="C177" s="35">
        <v>173</v>
      </c>
      <c r="D177" s="38" t="s">
        <v>224</v>
      </c>
      <c r="E177" s="96">
        <v>2</v>
      </c>
      <c r="F177" s="51">
        <v>40</v>
      </c>
      <c r="G177" s="52">
        <v>501</v>
      </c>
      <c r="H177" s="53">
        <v>14639344</v>
      </c>
      <c r="I177" s="57">
        <f t="shared" si="10"/>
        <v>29220.24750499002</v>
      </c>
      <c r="J177" s="55">
        <v>53176</v>
      </c>
      <c r="K177" s="56">
        <f t="shared" si="11"/>
        <v>14639344</v>
      </c>
      <c r="L177" s="57">
        <f t="shared" si="12"/>
        <v>275.2998345118098</v>
      </c>
      <c r="M177" s="31"/>
      <c r="N177" s="51">
        <v>40</v>
      </c>
      <c r="O177" s="52">
        <v>520</v>
      </c>
      <c r="P177" s="53">
        <v>15296305</v>
      </c>
      <c r="Q177" s="57">
        <f t="shared" si="13"/>
        <v>29415.971153846152</v>
      </c>
      <c r="R177" s="55">
        <v>55503</v>
      </c>
      <c r="S177" s="53">
        <v>15296305</v>
      </c>
      <c r="T177" s="57">
        <f t="shared" si="14"/>
        <v>275.59420211520097</v>
      </c>
      <c r="U177" s="82"/>
      <c r="V177" s="45"/>
      <c r="W177" s="114"/>
      <c r="X177" s="104">
        <v>29230</v>
      </c>
      <c r="Y177" s="105">
        <v>29417</v>
      </c>
      <c r="Z177" s="106">
        <v>29427</v>
      </c>
    </row>
    <row r="178" spans="1:26" s="4" customFormat="1" ht="27" customHeight="1">
      <c r="A178" s="19"/>
      <c r="B178" s="35" t="s">
        <v>21</v>
      </c>
      <c r="C178" s="35">
        <v>174</v>
      </c>
      <c r="D178" s="38" t="s">
        <v>131</v>
      </c>
      <c r="E178" s="96">
        <v>4</v>
      </c>
      <c r="F178" s="51">
        <v>20</v>
      </c>
      <c r="G178" s="52">
        <v>173</v>
      </c>
      <c r="H178" s="53">
        <v>782462</v>
      </c>
      <c r="I178" s="57">
        <f t="shared" si="10"/>
        <v>4522.901734104046</v>
      </c>
      <c r="J178" s="55">
        <v>7269</v>
      </c>
      <c r="K178" s="56">
        <f t="shared" si="11"/>
        <v>782462</v>
      </c>
      <c r="L178" s="57">
        <f t="shared" si="12"/>
        <v>107.64369239235108</v>
      </c>
      <c r="M178" s="31"/>
      <c r="N178" s="51">
        <v>20</v>
      </c>
      <c r="O178" s="52">
        <v>215</v>
      </c>
      <c r="P178" s="53">
        <v>1239768</v>
      </c>
      <c r="Q178" s="57">
        <f t="shared" si="13"/>
        <v>5766.362790697674</v>
      </c>
      <c r="R178" s="55">
        <v>10364</v>
      </c>
      <c r="S178" s="56">
        <v>1239768</v>
      </c>
      <c r="T178" s="57">
        <f t="shared" si="14"/>
        <v>119.62253956001544</v>
      </c>
      <c r="U178" s="83"/>
      <c r="V178" s="45"/>
      <c r="W178" s="114"/>
      <c r="X178" s="110">
        <v>4700</v>
      </c>
      <c r="Y178" s="111">
        <v>5900</v>
      </c>
      <c r="Z178" s="112">
        <v>6000</v>
      </c>
    </row>
    <row r="179" spans="1:26" s="4" customFormat="1" ht="27" customHeight="1" thickBot="1">
      <c r="A179" s="19"/>
      <c r="B179" s="19"/>
      <c r="C179" s="5"/>
      <c r="D179" s="27"/>
      <c r="E179" s="96"/>
      <c r="F179" s="58"/>
      <c r="G179" s="75"/>
      <c r="H179" s="76"/>
      <c r="I179" s="80">
        <f t="shared" si="10"/>
        <v>0</v>
      </c>
      <c r="J179" s="78"/>
      <c r="K179" s="79"/>
      <c r="L179" s="80">
        <f t="shared" si="12"/>
        <v>0</v>
      </c>
      <c r="M179" s="31"/>
      <c r="N179" s="58"/>
      <c r="O179" s="75"/>
      <c r="P179" s="76"/>
      <c r="Q179" s="80">
        <f t="shared" si="13"/>
        <v>0</v>
      </c>
      <c r="R179" s="78"/>
      <c r="S179" s="79"/>
      <c r="T179" s="80">
        <f t="shared" si="14"/>
        <v>0</v>
      </c>
      <c r="U179" s="84"/>
      <c r="V179" s="50"/>
      <c r="W179" s="116"/>
      <c r="X179" s="107"/>
      <c r="Y179" s="108"/>
      <c r="Z179" s="109"/>
    </row>
    <row r="180" spans="1:20" s="4" customFormat="1" ht="15" customHeight="1">
      <c r="A180" s="21"/>
      <c r="B180" s="32" t="s">
        <v>20</v>
      </c>
      <c r="C180" s="22">
        <f>COUNTA(D5:D179)</f>
        <v>174</v>
      </c>
      <c r="D180" s="99">
        <v>1</v>
      </c>
      <c r="E180" s="97">
        <f>COUNTIF(E5:E179,1)</f>
        <v>4</v>
      </c>
      <c r="F180" s="23">
        <f>SUM(F5:F179)</f>
        <v>3176</v>
      </c>
      <c r="G180" s="23">
        <f>SUM(G5:G179)</f>
        <v>33680</v>
      </c>
      <c r="H180" s="23">
        <f>SUM(H5:H179)</f>
        <v>427322495</v>
      </c>
      <c r="I180" s="25">
        <f>IF(AND(G180&gt;0,H180&gt;0),H180/G180,0)</f>
        <v>12687.722535629453</v>
      </c>
      <c r="J180" s="23">
        <f>SUM(J5:J179)</f>
        <v>2949008</v>
      </c>
      <c r="K180" s="23">
        <f>SUM(K5:K179)</f>
        <v>427322495</v>
      </c>
      <c r="L180" s="25">
        <f>IF(AND(J180&gt;0,K180&gt;0),K180/J180,0)</f>
        <v>144.903810026965</v>
      </c>
      <c r="M180" s="25"/>
      <c r="N180" s="23">
        <f>SUM(N5:N179)</f>
        <v>3428</v>
      </c>
      <c r="O180" s="23">
        <f>SUM(O5:O179)</f>
        <v>36106</v>
      </c>
      <c r="P180" s="23">
        <f>SUM(P5:P179)</f>
        <v>474093495</v>
      </c>
      <c r="Q180" s="25">
        <f>IF(AND(O180&gt;0,P180&gt;0),P180/O180,0)</f>
        <v>13130.601423586108</v>
      </c>
      <c r="R180" s="23">
        <f>SUM(R5:R179)</f>
        <v>3095179</v>
      </c>
      <c r="S180" s="23">
        <f>SUM(S5:S179)</f>
        <v>474093495</v>
      </c>
      <c r="T180" s="25">
        <f>IF(AND(R180&gt;0,S180&gt;0),S180/R180,0)</f>
        <v>153.17159201454908</v>
      </c>
    </row>
    <row r="181" spans="1:20" s="4" customFormat="1" ht="15" customHeight="1">
      <c r="A181" s="21"/>
      <c r="D181" s="100">
        <v>2</v>
      </c>
      <c r="E181" s="97">
        <f>COUNTIF(E5:E179,2)</f>
        <v>85</v>
      </c>
      <c r="F181" s="23"/>
      <c r="G181" s="23"/>
      <c r="H181" s="23"/>
      <c r="I181" s="24"/>
      <c r="J181" s="24"/>
      <c r="K181" s="24"/>
      <c r="L181" s="24"/>
      <c r="M181" s="24"/>
      <c r="N181" s="23"/>
      <c r="O181" s="23"/>
      <c r="P181" s="23"/>
      <c r="Q181" s="24"/>
      <c r="R181" s="24"/>
      <c r="S181" s="24"/>
      <c r="T181" s="24"/>
    </row>
    <row r="182" spans="1:20" s="4" customFormat="1" ht="15" customHeight="1">
      <c r="A182" s="21"/>
      <c r="D182" s="100">
        <v>3</v>
      </c>
      <c r="E182" s="97">
        <f>COUNTIF(E5:E179,3)</f>
        <v>4</v>
      </c>
      <c r="F182" s="23">
        <f>COUNTA(F5:F179)</f>
        <v>156</v>
      </c>
      <c r="G182" s="23"/>
      <c r="H182" s="23"/>
      <c r="I182" s="24"/>
      <c r="J182" s="24"/>
      <c r="K182" s="24"/>
      <c r="L182" s="24"/>
      <c r="M182" s="24"/>
      <c r="N182" s="23">
        <f>COUNTA(N5:N179)</f>
        <v>170</v>
      </c>
      <c r="O182" s="23"/>
      <c r="P182" s="23"/>
      <c r="Q182" s="24"/>
      <c r="R182" s="24"/>
      <c r="S182" s="24"/>
      <c r="T182" s="24"/>
    </row>
    <row r="183" spans="1:20" s="4" customFormat="1" ht="15" customHeight="1">
      <c r="A183" s="21"/>
      <c r="D183" s="100">
        <v>4</v>
      </c>
      <c r="E183" s="97">
        <f>COUNTIF(E5:E179,4)</f>
        <v>29</v>
      </c>
      <c r="F183" s="23"/>
      <c r="G183" s="23"/>
      <c r="H183" s="23"/>
      <c r="I183" s="24"/>
      <c r="J183" s="24"/>
      <c r="K183" s="24"/>
      <c r="L183" s="24"/>
      <c r="M183" s="24"/>
      <c r="N183" s="23"/>
      <c r="O183" s="23"/>
      <c r="P183" s="23"/>
      <c r="Q183" s="24"/>
      <c r="R183" s="24"/>
      <c r="S183" s="24"/>
      <c r="T183" s="24"/>
    </row>
    <row r="184" spans="1:20" s="4" customFormat="1" ht="15" customHeight="1">
      <c r="A184" s="21"/>
      <c r="D184" s="100">
        <v>5</v>
      </c>
      <c r="E184" s="97">
        <f>COUNTIF(E5:E179,5)</f>
        <v>40</v>
      </c>
      <c r="F184" s="23"/>
      <c r="G184" s="23"/>
      <c r="H184" s="23"/>
      <c r="I184" s="24"/>
      <c r="J184" s="24"/>
      <c r="K184" s="24"/>
      <c r="L184" s="24"/>
      <c r="M184" s="24"/>
      <c r="N184" s="23"/>
      <c r="O184" s="23"/>
      <c r="P184" s="23"/>
      <c r="Q184" s="24"/>
      <c r="R184" s="24"/>
      <c r="S184" s="24"/>
      <c r="T184" s="24"/>
    </row>
    <row r="185" spans="1:20" s="4" customFormat="1" ht="15" customHeight="1">
      <c r="A185" s="21"/>
      <c r="D185" s="100">
        <v>6</v>
      </c>
      <c r="E185" s="97">
        <f>COUNTIF(E5:E179,6)</f>
        <v>12</v>
      </c>
      <c r="F185" s="23"/>
      <c r="G185" s="23"/>
      <c r="H185" s="23"/>
      <c r="I185" s="24"/>
      <c r="J185" s="24"/>
      <c r="K185" s="24"/>
      <c r="L185" s="24"/>
      <c r="M185" s="24"/>
      <c r="N185" s="23"/>
      <c r="O185" s="23"/>
      <c r="P185" s="23"/>
      <c r="Q185" s="24"/>
      <c r="R185" s="24"/>
      <c r="S185" s="24"/>
      <c r="T185" s="24"/>
    </row>
    <row r="186" spans="1:20" s="4" customFormat="1" ht="15" customHeight="1">
      <c r="A186" s="21"/>
      <c r="D186" s="22"/>
      <c r="E186" s="97"/>
      <c r="F186" s="23"/>
      <c r="G186" s="23"/>
      <c r="H186" s="23"/>
      <c r="I186" s="24"/>
      <c r="J186" s="24"/>
      <c r="K186" s="24"/>
      <c r="L186" s="24"/>
      <c r="M186" s="24"/>
      <c r="N186" s="23"/>
      <c r="O186" s="23"/>
      <c r="P186" s="23"/>
      <c r="Q186" s="24"/>
      <c r="R186" s="24"/>
      <c r="S186" s="24"/>
      <c r="T186" s="24"/>
    </row>
    <row r="187" spans="1:20" s="4" customFormat="1" ht="15" customHeight="1">
      <c r="A187" s="21"/>
      <c r="D187" s="22"/>
      <c r="E187" s="97"/>
      <c r="F187" s="23"/>
      <c r="G187" s="23"/>
      <c r="H187" s="23"/>
      <c r="I187" s="24"/>
      <c r="J187" s="24"/>
      <c r="K187" s="24"/>
      <c r="L187" s="24"/>
      <c r="M187" s="24"/>
      <c r="N187" s="23"/>
      <c r="O187" s="23"/>
      <c r="P187" s="23"/>
      <c r="Q187" s="24"/>
      <c r="R187" s="24"/>
      <c r="S187" s="24"/>
      <c r="T187" s="24"/>
    </row>
    <row r="188" spans="1:20" s="4" customFormat="1" ht="15" customHeight="1">
      <c r="A188" s="21"/>
      <c r="D188" s="22"/>
      <c r="E188" s="97"/>
      <c r="F188" s="23"/>
      <c r="G188" s="23"/>
      <c r="H188" s="23"/>
      <c r="I188" s="24"/>
      <c r="J188" s="24"/>
      <c r="K188" s="24"/>
      <c r="L188" s="24"/>
      <c r="M188" s="24"/>
      <c r="N188" s="23"/>
      <c r="O188" s="23"/>
      <c r="P188" s="23"/>
      <c r="Q188" s="24"/>
      <c r="R188" s="24"/>
      <c r="S188" s="24"/>
      <c r="T188" s="24"/>
    </row>
    <row r="189" spans="1:20" s="4" customFormat="1" ht="15" customHeight="1">
      <c r="A189" s="21"/>
      <c r="D189" s="22"/>
      <c r="E189" s="97"/>
      <c r="F189" s="23"/>
      <c r="G189" s="23"/>
      <c r="H189" s="23"/>
      <c r="I189" s="24"/>
      <c r="J189" s="24"/>
      <c r="K189" s="24"/>
      <c r="L189" s="24"/>
      <c r="M189" s="24"/>
      <c r="N189" s="23"/>
      <c r="O189" s="23"/>
      <c r="P189" s="23"/>
      <c r="Q189" s="24"/>
      <c r="R189" s="24"/>
      <c r="S189" s="24"/>
      <c r="T189" s="24"/>
    </row>
    <row r="190" spans="1:20" s="4" customFormat="1" ht="15" customHeight="1">
      <c r="A190" s="21"/>
      <c r="D190" s="22"/>
      <c r="E190" s="97"/>
      <c r="F190" s="23"/>
      <c r="G190" s="23"/>
      <c r="H190" s="23"/>
      <c r="I190" s="24"/>
      <c r="J190" s="24"/>
      <c r="K190" s="24"/>
      <c r="L190" s="24"/>
      <c r="M190" s="24"/>
      <c r="N190" s="23"/>
      <c r="O190" s="23"/>
      <c r="P190" s="23"/>
      <c r="Q190" s="24"/>
      <c r="R190" s="24"/>
      <c r="S190" s="24"/>
      <c r="T190" s="24"/>
    </row>
    <row r="191" spans="1:20" s="4" customFormat="1" ht="15" customHeight="1">
      <c r="A191" s="21"/>
      <c r="D191" s="22"/>
      <c r="E191" s="97"/>
      <c r="F191" s="23"/>
      <c r="G191" s="23"/>
      <c r="H191" s="23"/>
      <c r="I191" s="24"/>
      <c r="J191" s="24"/>
      <c r="K191" s="24"/>
      <c r="L191" s="24"/>
      <c r="M191" s="24"/>
      <c r="N191" s="23"/>
      <c r="O191" s="23"/>
      <c r="P191" s="23"/>
      <c r="Q191" s="24"/>
      <c r="R191" s="24"/>
      <c r="S191" s="24"/>
      <c r="T191" s="24"/>
    </row>
    <row r="192" spans="1:20" s="4" customFormat="1" ht="15" customHeight="1">
      <c r="A192" s="21"/>
      <c r="D192" s="22"/>
      <c r="E192" s="97"/>
      <c r="F192" s="23"/>
      <c r="G192" s="23"/>
      <c r="H192" s="23"/>
      <c r="I192" s="24"/>
      <c r="J192" s="24"/>
      <c r="K192" s="24"/>
      <c r="L192" s="24"/>
      <c r="M192" s="24"/>
      <c r="N192" s="23"/>
      <c r="O192" s="23"/>
      <c r="P192" s="23"/>
      <c r="Q192" s="24"/>
      <c r="R192" s="24"/>
      <c r="S192" s="24"/>
      <c r="T192" s="24"/>
    </row>
    <row r="193" spans="1:20" s="4" customFormat="1" ht="15" customHeight="1">
      <c r="A193" s="21"/>
      <c r="D193" s="22"/>
      <c r="E193" s="97"/>
      <c r="F193" s="23"/>
      <c r="G193" s="23"/>
      <c r="H193" s="23"/>
      <c r="I193" s="24"/>
      <c r="J193" s="24"/>
      <c r="K193" s="24"/>
      <c r="L193" s="24"/>
      <c r="M193" s="24"/>
      <c r="N193" s="23"/>
      <c r="O193" s="23"/>
      <c r="P193" s="23"/>
      <c r="Q193" s="24"/>
      <c r="R193" s="24"/>
      <c r="S193" s="24"/>
      <c r="T193" s="24"/>
    </row>
    <row r="194" spans="1:20" s="4" customFormat="1" ht="15" customHeight="1">
      <c r="A194" s="21"/>
      <c r="D194" s="22"/>
      <c r="E194" s="97"/>
      <c r="F194" s="23"/>
      <c r="G194" s="23"/>
      <c r="H194" s="23"/>
      <c r="I194" s="24"/>
      <c r="J194" s="24"/>
      <c r="K194" s="24"/>
      <c r="L194" s="24"/>
      <c r="M194" s="24"/>
      <c r="N194" s="23"/>
      <c r="O194" s="23"/>
      <c r="P194" s="23"/>
      <c r="Q194" s="24"/>
      <c r="R194" s="24"/>
      <c r="S194" s="24"/>
      <c r="T194" s="24"/>
    </row>
    <row r="195" spans="1:20" s="4" customFormat="1" ht="15" customHeight="1">
      <c r="A195" s="21"/>
      <c r="D195" s="22"/>
      <c r="E195" s="97"/>
      <c r="F195" s="23"/>
      <c r="G195" s="23"/>
      <c r="H195" s="23"/>
      <c r="I195" s="24"/>
      <c r="J195" s="24"/>
      <c r="K195" s="24"/>
      <c r="L195" s="24"/>
      <c r="M195" s="24"/>
      <c r="N195" s="23"/>
      <c r="O195" s="23"/>
      <c r="P195" s="23"/>
      <c r="Q195" s="24"/>
      <c r="R195" s="24"/>
      <c r="S195" s="24"/>
      <c r="T195" s="24"/>
    </row>
    <row r="196" spans="1:20" s="4" customFormat="1" ht="15" customHeight="1">
      <c r="A196" s="21"/>
      <c r="D196" s="22"/>
      <c r="E196" s="97"/>
      <c r="F196" s="23"/>
      <c r="G196" s="23"/>
      <c r="H196" s="23"/>
      <c r="I196" s="24"/>
      <c r="J196" s="24"/>
      <c r="K196" s="24"/>
      <c r="L196" s="24"/>
      <c r="M196" s="24"/>
      <c r="N196" s="23"/>
      <c r="O196" s="23"/>
      <c r="P196" s="23"/>
      <c r="Q196" s="24"/>
      <c r="R196" s="24"/>
      <c r="S196" s="24"/>
      <c r="T196" s="24"/>
    </row>
    <row r="197" spans="1:20" s="4" customFormat="1" ht="15" customHeight="1">
      <c r="A197" s="21"/>
      <c r="D197" s="22"/>
      <c r="E197" s="97"/>
      <c r="F197" s="23"/>
      <c r="G197" s="23"/>
      <c r="H197" s="23"/>
      <c r="I197" s="24"/>
      <c r="J197" s="24"/>
      <c r="K197" s="24"/>
      <c r="L197" s="24"/>
      <c r="M197" s="24"/>
      <c r="N197" s="23"/>
      <c r="O197" s="23"/>
      <c r="P197" s="23"/>
      <c r="Q197" s="24"/>
      <c r="R197" s="24"/>
      <c r="S197" s="24"/>
      <c r="T197" s="24"/>
    </row>
    <row r="198" spans="1:20" s="4" customFormat="1" ht="15" customHeight="1">
      <c r="A198" s="21"/>
      <c r="D198" s="22"/>
      <c r="E198" s="97"/>
      <c r="F198" s="23"/>
      <c r="G198" s="23"/>
      <c r="H198" s="23"/>
      <c r="I198" s="24"/>
      <c r="J198" s="24"/>
      <c r="K198" s="24"/>
      <c r="L198" s="24"/>
      <c r="M198" s="24"/>
      <c r="N198" s="23"/>
      <c r="O198" s="23"/>
      <c r="P198" s="23"/>
      <c r="Q198" s="24"/>
      <c r="R198" s="24"/>
      <c r="S198" s="24"/>
      <c r="T198" s="24"/>
    </row>
    <row r="199" spans="1:20" s="4" customFormat="1" ht="15" customHeight="1">
      <c r="A199" s="21"/>
      <c r="D199" s="22"/>
      <c r="E199" s="97"/>
      <c r="F199" s="23"/>
      <c r="G199" s="23"/>
      <c r="H199" s="23"/>
      <c r="I199" s="24"/>
      <c r="J199" s="24"/>
      <c r="K199" s="24"/>
      <c r="L199" s="24"/>
      <c r="M199" s="24"/>
      <c r="N199" s="23"/>
      <c r="O199" s="23"/>
      <c r="P199" s="23"/>
      <c r="Q199" s="24"/>
      <c r="R199" s="24"/>
      <c r="S199" s="24"/>
      <c r="T199" s="24"/>
    </row>
    <row r="200" spans="1:20" s="4" customFormat="1" ht="15" customHeight="1">
      <c r="A200" s="21"/>
      <c r="D200" s="22"/>
      <c r="E200" s="97"/>
      <c r="F200" s="23"/>
      <c r="G200" s="23"/>
      <c r="H200" s="23"/>
      <c r="I200" s="24"/>
      <c r="J200" s="24"/>
      <c r="K200" s="24"/>
      <c r="L200" s="24"/>
      <c r="M200" s="24"/>
      <c r="N200" s="23"/>
      <c r="O200" s="23"/>
      <c r="P200" s="23"/>
      <c r="Q200" s="24"/>
      <c r="R200" s="24"/>
      <c r="S200" s="24"/>
      <c r="T200" s="24"/>
    </row>
    <row r="201" spans="1:20" s="4" customFormat="1" ht="15" customHeight="1">
      <c r="A201" s="21"/>
      <c r="D201" s="22"/>
      <c r="E201" s="97"/>
      <c r="F201" s="23"/>
      <c r="G201" s="23"/>
      <c r="H201" s="23"/>
      <c r="I201" s="24"/>
      <c r="J201" s="24"/>
      <c r="K201" s="24"/>
      <c r="L201" s="24"/>
      <c r="M201" s="24"/>
      <c r="N201" s="23"/>
      <c r="O201" s="23"/>
      <c r="P201" s="23"/>
      <c r="Q201" s="24"/>
      <c r="R201" s="24"/>
      <c r="S201" s="24"/>
      <c r="T201" s="24"/>
    </row>
    <row r="202" spans="1:20" s="4" customFormat="1" ht="15" customHeight="1">
      <c r="A202" s="21"/>
      <c r="D202" s="22"/>
      <c r="E202" s="97"/>
      <c r="F202" s="23"/>
      <c r="G202" s="23"/>
      <c r="H202" s="23"/>
      <c r="I202" s="24"/>
      <c r="J202" s="24"/>
      <c r="K202" s="24"/>
      <c r="L202" s="24"/>
      <c r="M202" s="24"/>
      <c r="N202" s="23"/>
      <c r="O202" s="23"/>
      <c r="P202" s="23"/>
      <c r="Q202" s="24"/>
      <c r="R202" s="24"/>
      <c r="S202" s="24"/>
      <c r="T202" s="24"/>
    </row>
    <row r="203" spans="1:20" s="4" customFormat="1" ht="15" customHeight="1">
      <c r="A203" s="21"/>
      <c r="D203" s="22"/>
      <c r="E203" s="97"/>
      <c r="F203" s="23"/>
      <c r="G203" s="23"/>
      <c r="H203" s="23"/>
      <c r="I203" s="24"/>
      <c r="J203" s="24"/>
      <c r="K203" s="24"/>
      <c r="L203" s="24"/>
      <c r="M203" s="24"/>
      <c r="N203" s="23"/>
      <c r="O203" s="23"/>
      <c r="P203" s="23"/>
      <c r="Q203" s="24"/>
      <c r="R203" s="24"/>
      <c r="S203" s="24"/>
      <c r="T203" s="24"/>
    </row>
    <row r="204" spans="1:20" s="4" customFormat="1" ht="15" customHeight="1">
      <c r="A204" s="21"/>
      <c r="D204" s="22"/>
      <c r="E204" s="97"/>
      <c r="F204" s="23"/>
      <c r="G204" s="23"/>
      <c r="H204" s="23"/>
      <c r="I204" s="24"/>
      <c r="J204" s="24"/>
      <c r="K204" s="24"/>
      <c r="L204" s="24"/>
      <c r="M204" s="24"/>
      <c r="N204" s="23"/>
      <c r="O204" s="23"/>
      <c r="P204" s="23"/>
      <c r="Q204" s="24"/>
      <c r="R204" s="24"/>
      <c r="S204" s="24"/>
      <c r="T204" s="24"/>
    </row>
    <row r="205" spans="1:20" s="4" customFormat="1" ht="15" customHeight="1">
      <c r="A205" s="21"/>
      <c r="D205" s="22"/>
      <c r="E205" s="97"/>
      <c r="F205" s="23"/>
      <c r="G205" s="23"/>
      <c r="H205" s="23"/>
      <c r="I205" s="24"/>
      <c r="J205" s="24"/>
      <c r="K205" s="24"/>
      <c r="L205" s="24"/>
      <c r="M205" s="24"/>
      <c r="N205" s="23"/>
      <c r="O205" s="23"/>
      <c r="P205" s="23"/>
      <c r="Q205" s="24"/>
      <c r="R205" s="24"/>
      <c r="S205" s="24"/>
      <c r="T205" s="24"/>
    </row>
    <row r="206" spans="1:20" s="4" customFormat="1" ht="15" customHeight="1">
      <c r="A206" s="21"/>
      <c r="D206" s="22"/>
      <c r="E206" s="97"/>
      <c r="F206" s="23"/>
      <c r="G206" s="23"/>
      <c r="H206" s="23"/>
      <c r="I206" s="24"/>
      <c r="J206" s="24"/>
      <c r="K206" s="24"/>
      <c r="L206" s="24"/>
      <c r="M206" s="24"/>
      <c r="N206" s="23"/>
      <c r="O206" s="23"/>
      <c r="P206" s="23"/>
      <c r="Q206" s="24"/>
      <c r="R206" s="24"/>
      <c r="S206" s="24"/>
      <c r="T206" s="24"/>
    </row>
    <row r="207" spans="1:20" s="4" customFormat="1" ht="15" customHeight="1">
      <c r="A207" s="21"/>
      <c r="D207" s="22"/>
      <c r="E207" s="97"/>
      <c r="F207" s="23"/>
      <c r="G207" s="23"/>
      <c r="H207" s="23"/>
      <c r="I207" s="24"/>
      <c r="J207" s="24"/>
      <c r="K207" s="24"/>
      <c r="L207" s="24"/>
      <c r="M207" s="24"/>
      <c r="N207" s="23"/>
      <c r="O207" s="23"/>
      <c r="P207" s="23"/>
      <c r="Q207" s="24"/>
      <c r="R207" s="24"/>
      <c r="S207" s="24"/>
      <c r="T207" s="24"/>
    </row>
    <row r="208" spans="1:20" s="4" customFormat="1" ht="15" customHeight="1">
      <c r="A208" s="21"/>
      <c r="D208" s="22"/>
      <c r="E208" s="97"/>
      <c r="F208" s="23"/>
      <c r="G208" s="23"/>
      <c r="H208" s="23"/>
      <c r="I208" s="24"/>
      <c r="J208" s="24"/>
      <c r="K208" s="24"/>
      <c r="L208" s="24"/>
      <c r="M208" s="24"/>
      <c r="N208" s="23"/>
      <c r="O208" s="23"/>
      <c r="P208" s="23"/>
      <c r="Q208" s="24"/>
      <c r="R208" s="24"/>
      <c r="S208" s="24"/>
      <c r="T208" s="24"/>
    </row>
    <row r="209" spans="1:20" s="4" customFormat="1" ht="15" customHeight="1">
      <c r="A209" s="21"/>
      <c r="D209" s="22"/>
      <c r="E209" s="97"/>
      <c r="F209" s="23"/>
      <c r="G209" s="23"/>
      <c r="H209" s="23"/>
      <c r="I209" s="24"/>
      <c r="J209" s="24"/>
      <c r="K209" s="24"/>
      <c r="L209" s="24"/>
      <c r="M209" s="24"/>
      <c r="N209" s="23"/>
      <c r="O209" s="23"/>
      <c r="P209" s="23"/>
      <c r="Q209" s="24"/>
      <c r="R209" s="24"/>
      <c r="S209" s="24"/>
      <c r="T209" s="24"/>
    </row>
    <row r="210" spans="1:20" s="4" customFormat="1" ht="15" customHeight="1">
      <c r="A210" s="21"/>
      <c r="D210" s="22"/>
      <c r="E210" s="97"/>
      <c r="F210" s="23"/>
      <c r="G210" s="23"/>
      <c r="H210" s="23"/>
      <c r="I210" s="24"/>
      <c r="J210" s="24"/>
      <c r="K210" s="24"/>
      <c r="L210" s="24"/>
      <c r="M210" s="24"/>
      <c r="N210" s="23"/>
      <c r="O210" s="23"/>
      <c r="P210" s="23"/>
      <c r="Q210" s="24"/>
      <c r="R210" s="24"/>
      <c r="S210" s="24"/>
      <c r="T210" s="24"/>
    </row>
    <row r="211" spans="1:20" s="4" customFormat="1" ht="15" customHeight="1">
      <c r="A211" s="21"/>
      <c r="D211" s="22"/>
      <c r="E211" s="97"/>
      <c r="F211" s="23"/>
      <c r="G211" s="23"/>
      <c r="H211" s="23"/>
      <c r="I211" s="24"/>
      <c r="J211" s="24"/>
      <c r="K211" s="24"/>
      <c r="L211" s="24"/>
      <c r="M211" s="24"/>
      <c r="N211" s="23"/>
      <c r="O211" s="23"/>
      <c r="P211" s="23"/>
      <c r="Q211" s="24"/>
      <c r="R211" s="24"/>
      <c r="S211" s="24"/>
      <c r="T211" s="24"/>
    </row>
    <row r="212" spans="1:20" s="4" customFormat="1" ht="15" customHeight="1">
      <c r="A212" s="21"/>
      <c r="D212" s="22"/>
      <c r="E212" s="97"/>
      <c r="F212" s="23"/>
      <c r="G212" s="23"/>
      <c r="H212" s="23"/>
      <c r="I212" s="24"/>
      <c r="J212" s="24"/>
      <c r="K212" s="24"/>
      <c r="L212" s="24"/>
      <c r="M212" s="24"/>
      <c r="N212" s="23"/>
      <c r="O212" s="23"/>
      <c r="P212" s="23"/>
      <c r="Q212" s="24"/>
      <c r="R212" s="24"/>
      <c r="S212" s="24"/>
      <c r="T212" s="24"/>
    </row>
    <row r="213" spans="1:20" s="4" customFormat="1" ht="15" customHeight="1">
      <c r="A213" s="21"/>
      <c r="D213" s="22"/>
      <c r="E213" s="97"/>
      <c r="F213" s="23"/>
      <c r="G213" s="23"/>
      <c r="H213" s="23"/>
      <c r="I213" s="24"/>
      <c r="J213" s="24"/>
      <c r="K213" s="24"/>
      <c r="L213" s="24"/>
      <c r="M213" s="24"/>
      <c r="N213" s="23"/>
      <c r="O213" s="23"/>
      <c r="P213" s="23"/>
      <c r="Q213" s="24"/>
      <c r="R213" s="24"/>
      <c r="S213" s="24"/>
      <c r="T213" s="24"/>
    </row>
    <row r="214" spans="1:20" s="4" customFormat="1" ht="15" customHeight="1">
      <c r="A214" s="21"/>
      <c r="D214" s="22"/>
      <c r="E214" s="97"/>
      <c r="F214" s="23"/>
      <c r="G214" s="23"/>
      <c r="H214" s="23"/>
      <c r="I214" s="24"/>
      <c r="J214" s="24"/>
      <c r="K214" s="24"/>
      <c r="L214" s="24"/>
      <c r="M214" s="24"/>
      <c r="N214" s="23"/>
      <c r="O214" s="23"/>
      <c r="P214" s="23"/>
      <c r="Q214" s="24"/>
      <c r="R214" s="24"/>
      <c r="S214" s="24"/>
      <c r="T214" s="24"/>
    </row>
    <row r="215" spans="1:20" s="4" customFormat="1" ht="15" customHeight="1">
      <c r="A215" s="21"/>
      <c r="D215" s="22"/>
      <c r="E215" s="97"/>
      <c r="F215" s="23"/>
      <c r="G215" s="23"/>
      <c r="H215" s="23"/>
      <c r="I215" s="24"/>
      <c r="J215" s="24"/>
      <c r="K215" s="24"/>
      <c r="L215" s="24"/>
      <c r="M215" s="24"/>
      <c r="N215" s="23"/>
      <c r="O215" s="23"/>
      <c r="P215" s="23"/>
      <c r="Q215" s="24"/>
      <c r="R215" s="24"/>
      <c r="S215" s="24"/>
      <c r="T215" s="24"/>
    </row>
    <row r="216" spans="1:20" s="4" customFormat="1" ht="15" customHeight="1">
      <c r="A216" s="21"/>
      <c r="D216" s="22"/>
      <c r="E216" s="97"/>
      <c r="F216" s="23"/>
      <c r="G216" s="23"/>
      <c r="H216" s="23"/>
      <c r="I216" s="24"/>
      <c r="J216" s="24"/>
      <c r="K216" s="24"/>
      <c r="L216" s="24"/>
      <c r="M216" s="24"/>
      <c r="N216" s="23"/>
      <c r="O216" s="23"/>
      <c r="P216" s="23"/>
      <c r="Q216" s="24"/>
      <c r="R216" s="24"/>
      <c r="S216" s="24"/>
      <c r="T216" s="24"/>
    </row>
    <row r="217" spans="1:20" s="4" customFormat="1" ht="15" customHeight="1">
      <c r="A217" s="21"/>
      <c r="D217" s="22"/>
      <c r="E217" s="97"/>
      <c r="F217" s="23"/>
      <c r="G217" s="23"/>
      <c r="H217" s="23"/>
      <c r="I217" s="24"/>
      <c r="J217" s="24"/>
      <c r="K217" s="24"/>
      <c r="L217" s="24"/>
      <c r="M217" s="24"/>
      <c r="N217" s="23"/>
      <c r="O217" s="23"/>
      <c r="P217" s="23"/>
      <c r="Q217" s="24"/>
      <c r="R217" s="24"/>
      <c r="S217" s="24"/>
      <c r="T217" s="24"/>
    </row>
    <row r="218" spans="1:20" s="4" customFormat="1" ht="15" customHeight="1">
      <c r="A218" s="21"/>
      <c r="D218" s="22"/>
      <c r="E218" s="97"/>
      <c r="F218" s="23"/>
      <c r="G218" s="23"/>
      <c r="H218" s="23"/>
      <c r="I218" s="24"/>
      <c r="J218" s="24"/>
      <c r="K218" s="24"/>
      <c r="L218" s="24"/>
      <c r="M218" s="24"/>
      <c r="N218" s="23"/>
      <c r="O218" s="23"/>
      <c r="P218" s="23"/>
      <c r="Q218" s="24"/>
      <c r="R218" s="24"/>
      <c r="S218" s="24"/>
      <c r="T218" s="24"/>
    </row>
    <row r="219" spans="1:20" s="4" customFormat="1" ht="15" customHeight="1">
      <c r="A219" s="21"/>
      <c r="D219" s="22"/>
      <c r="E219" s="97"/>
      <c r="F219" s="23"/>
      <c r="G219" s="23"/>
      <c r="H219" s="23"/>
      <c r="I219" s="24"/>
      <c r="J219" s="24"/>
      <c r="K219" s="24"/>
      <c r="L219" s="24"/>
      <c r="M219" s="24"/>
      <c r="N219" s="23"/>
      <c r="O219" s="23"/>
      <c r="P219" s="23"/>
      <c r="Q219" s="24"/>
      <c r="R219" s="24"/>
      <c r="S219" s="24"/>
      <c r="T219" s="24"/>
    </row>
    <row r="220" spans="1:20" s="4" customFormat="1" ht="15" customHeight="1">
      <c r="A220" s="21"/>
      <c r="D220" s="22"/>
      <c r="E220" s="97"/>
      <c r="F220" s="23"/>
      <c r="G220" s="23"/>
      <c r="H220" s="23"/>
      <c r="I220" s="24"/>
      <c r="J220" s="24"/>
      <c r="K220" s="24"/>
      <c r="L220" s="24"/>
      <c r="M220" s="24"/>
      <c r="N220" s="23"/>
      <c r="O220" s="23"/>
      <c r="P220" s="23"/>
      <c r="Q220" s="24"/>
      <c r="R220" s="24"/>
      <c r="S220" s="24"/>
      <c r="T220" s="24"/>
    </row>
    <row r="221" spans="1:20" s="4" customFormat="1" ht="15" customHeight="1">
      <c r="A221" s="21"/>
      <c r="D221" s="22"/>
      <c r="E221" s="97"/>
      <c r="F221" s="23"/>
      <c r="G221" s="23"/>
      <c r="H221" s="23"/>
      <c r="I221" s="24"/>
      <c r="J221" s="24"/>
      <c r="K221" s="24"/>
      <c r="L221" s="24"/>
      <c r="M221" s="24"/>
      <c r="N221" s="23"/>
      <c r="O221" s="23"/>
      <c r="P221" s="23"/>
      <c r="Q221" s="24"/>
      <c r="R221" s="24"/>
      <c r="S221" s="24"/>
      <c r="T221" s="24"/>
    </row>
    <row r="222" spans="1:20" s="4" customFormat="1" ht="15" customHeight="1">
      <c r="A222" s="21"/>
      <c r="D222" s="22"/>
      <c r="E222" s="97"/>
      <c r="F222" s="23"/>
      <c r="G222" s="23"/>
      <c r="H222" s="23"/>
      <c r="I222" s="24"/>
      <c r="J222" s="24"/>
      <c r="K222" s="24"/>
      <c r="L222" s="24"/>
      <c r="M222" s="24"/>
      <c r="N222" s="23"/>
      <c r="O222" s="23"/>
      <c r="P222" s="23"/>
      <c r="Q222" s="24"/>
      <c r="R222" s="24"/>
      <c r="S222" s="24"/>
      <c r="T222" s="24"/>
    </row>
    <row r="223" spans="1:20" s="4" customFormat="1" ht="15" customHeight="1">
      <c r="A223" s="21"/>
      <c r="D223" s="22"/>
      <c r="E223" s="97"/>
      <c r="F223" s="23"/>
      <c r="G223" s="23"/>
      <c r="H223" s="23"/>
      <c r="I223" s="24"/>
      <c r="J223" s="24"/>
      <c r="K223" s="24"/>
      <c r="L223" s="24"/>
      <c r="M223" s="24"/>
      <c r="N223" s="23"/>
      <c r="O223" s="23"/>
      <c r="P223" s="23"/>
      <c r="Q223" s="24"/>
      <c r="R223" s="24"/>
      <c r="S223" s="24"/>
      <c r="T223" s="24"/>
    </row>
    <row r="224" spans="1:20" s="4" customFormat="1" ht="15" customHeight="1">
      <c r="A224" s="21"/>
      <c r="D224" s="22"/>
      <c r="E224" s="97"/>
      <c r="F224" s="23"/>
      <c r="G224" s="23"/>
      <c r="H224" s="23"/>
      <c r="I224" s="24"/>
      <c r="J224" s="24"/>
      <c r="K224" s="24"/>
      <c r="L224" s="24"/>
      <c r="M224" s="24"/>
      <c r="N224" s="23"/>
      <c r="O224" s="23"/>
      <c r="P224" s="23"/>
      <c r="Q224" s="24"/>
      <c r="R224" s="24"/>
      <c r="S224" s="24"/>
      <c r="T224" s="24"/>
    </row>
    <row r="225" spans="1:20" s="4" customFormat="1" ht="15" customHeight="1">
      <c r="A225" s="21"/>
      <c r="D225" s="22"/>
      <c r="E225" s="97"/>
      <c r="F225" s="23"/>
      <c r="G225" s="23"/>
      <c r="H225" s="23"/>
      <c r="I225" s="24"/>
      <c r="J225" s="24"/>
      <c r="K225" s="24"/>
      <c r="L225" s="24"/>
      <c r="M225" s="24"/>
      <c r="N225" s="23"/>
      <c r="O225" s="23"/>
      <c r="P225" s="23"/>
      <c r="Q225" s="24"/>
      <c r="R225" s="24"/>
      <c r="S225" s="24"/>
      <c r="T225" s="24"/>
    </row>
    <row r="226" spans="1:20" s="4" customFormat="1" ht="15" customHeight="1">
      <c r="A226" s="21"/>
      <c r="D226" s="22"/>
      <c r="E226" s="97"/>
      <c r="F226" s="23"/>
      <c r="G226" s="23"/>
      <c r="H226" s="23"/>
      <c r="I226" s="24"/>
      <c r="J226" s="24"/>
      <c r="K226" s="24"/>
      <c r="L226" s="24"/>
      <c r="M226" s="24"/>
      <c r="N226" s="23"/>
      <c r="O226" s="23"/>
      <c r="P226" s="23"/>
      <c r="Q226" s="24"/>
      <c r="R226" s="24"/>
      <c r="S226" s="24"/>
      <c r="T226" s="24"/>
    </row>
    <row r="227" spans="1:20" s="4" customFormat="1" ht="15" customHeight="1">
      <c r="A227" s="21"/>
      <c r="D227" s="22"/>
      <c r="E227" s="97"/>
      <c r="F227" s="23"/>
      <c r="G227" s="23"/>
      <c r="H227" s="23"/>
      <c r="I227" s="24"/>
      <c r="J227" s="24"/>
      <c r="K227" s="24"/>
      <c r="L227" s="24"/>
      <c r="M227" s="24"/>
      <c r="N227" s="23"/>
      <c r="O227" s="23"/>
      <c r="P227" s="23"/>
      <c r="Q227" s="24"/>
      <c r="R227" s="24"/>
      <c r="S227" s="24"/>
      <c r="T227" s="24"/>
    </row>
    <row r="228" spans="1:20" s="4" customFormat="1" ht="15" customHeight="1">
      <c r="A228" s="21"/>
      <c r="D228" s="22"/>
      <c r="E228" s="97"/>
      <c r="F228" s="23"/>
      <c r="G228" s="23"/>
      <c r="H228" s="23"/>
      <c r="I228" s="24"/>
      <c r="J228" s="24"/>
      <c r="K228" s="24"/>
      <c r="L228" s="24"/>
      <c r="M228" s="24"/>
      <c r="N228" s="23"/>
      <c r="O228" s="23"/>
      <c r="P228" s="23"/>
      <c r="Q228" s="24"/>
      <c r="R228" s="24"/>
      <c r="S228" s="24"/>
      <c r="T228" s="24"/>
    </row>
    <row r="229" spans="1:20" s="4" customFormat="1" ht="15" customHeight="1">
      <c r="A229" s="21"/>
      <c r="D229" s="22"/>
      <c r="E229" s="97"/>
      <c r="F229" s="23"/>
      <c r="G229" s="23"/>
      <c r="H229" s="23"/>
      <c r="I229" s="24"/>
      <c r="J229" s="24"/>
      <c r="K229" s="24"/>
      <c r="L229" s="24"/>
      <c r="M229" s="24"/>
      <c r="N229" s="23"/>
      <c r="O229" s="23"/>
      <c r="P229" s="23"/>
      <c r="Q229" s="24"/>
      <c r="R229" s="24"/>
      <c r="S229" s="24"/>
      <c r="T229" s="24"/>
    </row>
    <row r="230" spans="1:20" s="4" customFormat="1" ht="15" customHeight="1">
      <c r="A230" s="21"/>
      <c r="D230" s="22"/>
      <c r="E230" s="97"/>
      <c r="F230" s="23"/>
      <c r="G230" s="23"/>
      <c r="H230" s="23"/>
      <c r="I230" s="24"/>
      <c r="J230" s="24"/>
      <c r="K230" s="24"/>
      <c r="L230" s="24"/>
      <c r="M230" s="24"/>
      <c r="N230" s="23"/>
      <c r="O230" s="23"/>
      <c r="P230" s="23"/>
      <c r="Q230" s="24"/>
      <c r="R230" s="24"/>
      <c r="S230" s="24"/>
      <c r="T230" s="24"/>
    </row>
    <row r="231" spans="1:20" s="4" customFormat="1" ht="15" customHeight="1">
      <c r="A231" s="21"/>
      <c r="D231" s="22"/>
      <c r="E231" s="97"/>
      <c r="F231" s="23"/>
      <c r="G231" s="23"/>
      <c r="H231" s="23"/>
      <c r="I231" s="24"/>
      <c r="J231" s="24"/>
      <c r="K231" s="24"/>
      <c r="L231" s="24"/>
      <c r="M231" s="24"/>
      <c r="N231" s="23"/>
      <c r="O231" s="23"/>
      <c r="P231" s="23"/>
      <c r="Q231" s="24"/>
      <c r="R231" s="24"/>
      <c r="S231" s="24"/>
      <c r="T231" s="24"/>
    </row>
    <row r="232" spans="1:20" s="4" customFormat="1" ht="15" customHeight="1">
      <c r="A232" s="21"/>
      <c r="D232" s="22"/>
      <c r="E232" s="97"/>
      <c r="F232" s="23"/>
      <c r="G232" s="23"/>
      <c r="H232" s="23"/>
      <c r="I232" s="24"/>
      <c r="J232" s="24"/>
      <c r="K232" s="24"/>
      <c r="L232" s="24"/>
      <c r="M232" s="24"/>
      <c r="N232" s="23"/>
      <c r="O232" s="23"/>
      <c r="P232" s="23"/>
      <c r="Q232" s="24"/>
      <c r="R232" s="24"/>
      <c r="S232" s="24"/>
      <c r="T232" s="24"/>
    </row>
    <row r="233" spans="1:20" s="4" customFormat="1" ht="15" customHeight="1">
      <c r="A233" s="21"/>
      <c r="D233" s="22"/>
      <c r="E233" s="97"/>
      <c r="F233" s="23"/>
      <c r="G233" s="23"/>
      <c r="H233" s="23"/>
      <c r="I233" s="24"/>
      <c r="J233" s="24"/>
      <c r="K233" s="24"/>
      <c r="L233" s="24"/>
      <c r="M233" s="24"/>
      <c r="N233" s="23"/>
      <c r="O233" s="23"/>
      <c r="P233" s="23"/>
      <c r="Q233" s="24"/>
      <c r="R233" s="24"/>
      <c r="S233" s="24"/>
      <c r="T233" s="24"/>
    </row>
    <row r="234" spans="1:20" s="4" customFormat="1" ht="15" customHeight="1">
      <c r="A234" s="21"/>
      <c r="D234" s="22"/>
      <c r="E234" s="97"/>
      <c r="F234" s="23"/>
      <c r="G234" s="23"/>
      <c r="H234" s="23"/>
      <c r="I234" s="24"/>
      <c r="J234" s="24"/>
      <c r="K234" s="24"/>
      <c r="L234" s="24"/>
      <c r="M234" s="24"/>
      <c r="N234" s="23"/>
      <c r="O234" s="23"/>
      <c r="P234" s="23"/>
      <c r="Q234" s="24"/>
      <c r="R234" s="24"/>
      <c r="S234" s="24"/>
      <c r="T234" s="24"/>
    </row>
    <row r="235" spans="1:20" s="4" customFormat="1" ht="15" customHeight="1">
      <c r="A235" s="21"/>
      <c r="D235" s="22"/>
      <c r="E235" s="97"/>
      <c r="F235" s="23"/>
      <c r="G235" s="23"/>
      <c r="H235" s="23"/>
      <c r="I235" s="24"/>
      <c r="J235" s="24"/>
      <c r="K235" s="24"/>
      <c r="L235" s="24"/>
      <c r="M235" s="24"/>
      <c r="N235" s="23"/>
      <c r="O235" s="23"/>
      <c r="P235" s="23"/>
      <c r="Q235" s="24"/>
      <c r="R235" s="24"/>
      <c r="S235" s="24"/>
      <c r="T235" s="24"/>
    </row>
    <row r="236" spans="1:20" s="4" customFormat="1" ht="15" customHeight="1">
      <c r="A236" s="21"/>
      <c r="D236" s="22"/>
      <c r="E236" s="97"/>
      <c r="F236" s="23"/>
      <c r="G236" s="23"/>
      <c r="H236" s="23"/>
      <c r="I236" s="24"/>
      <c r="J236" s="24"/>
      <c r="K236" s="24"/>
      <c r="L236" s="24"/>
      <c r="M236" s="24"/>
      <c r="N236" s="23"/>
      <c r="O236" s="23"/>
      <c r="P236" s="23"/>
      <c r="Q236" s="24"/>
      <c r="R236" s="24"/>
      <c r="S236" s="24"/>
      <c r="T236" s="24"/>
    </row>
    <row r="237" spans="1:20" s="4" customFormat="1" ht="15" customHeight="1">
      <c r="A237" s="21"/>
      <c r="D237" s="22"/>
      <c r="E237" s="97"/>
      <c r="F237" s="23"/>
      <c r="G237" s="23"/>
      <c r="H237" s="23"/>
      <c r="I237" s="24"/>
      <c r="J237" s="24"/>
      <c r="K237" s="24"/>
      <c r="L237" s="24"/>
      <c r="M237" s="24"/>
      <c r="N237" s="23"/>
      <c r="O237" s="23"/>
      <c r="P237" s="23"/>
      <c r="Q237" s="24"/>
      <c r="R237" s="24"/>
      <c r="S237" s="24"/>
      <c r="T237" s="24"/>
    </row>
    <row r="238" spans="1:20" s="4" customFormat="1" ht="15" customHeight="1">
      <c r="A238" s="21"/>
      <c r="D238" s="22"/>
      <c r="E238" s="97"/>
      <c r="F238" s="23"/>
      <c r="G238" s="23"/>
      <c r="H238" s="23"/>
      <c r="I238" s="24"/>
      <c r="J238" s="24"/>
      <c r="K238" s="24"/>
      <c r="L238" s="24"/>
      <c r="M238" s="24"/>
      <c r="N238" s="23"/>
      <c r="O238" s="23"/>
      <c r="P238" s="23"/>
      <c r="Q238" s="24"/>
      <c r="R238" s="24"/>
      <c r="S238" s="24"/>
      <c r="T238" s="24"/>
    </row>
    <row r="239" spans="1:20" s="4" customFormat="1" ht="15" customHeight="1">
      <c r="A239" s="21"/>
      <c r="D239" s="22"/>
      <c r="E239" s="97"/>
      <c r="F239" s="23"/>
      <c r="G239" s="23"/>
      <c r="H239" s="23"/>
      <c r="I239" s="24"/>
      <c r="J239" s="24"/>
      <c r="K239" s="24"/>
      <c r="L239" s="24"/>
      <c r="M239" s="24"/>
      <c r="N239" s="23"/>
      <c r="O239" s="23"/>
      <c r="P239" s="23"/>
      <c r="Q239" s="24"/>
      <c r="R239" s="24"/>
      <c r="S239" s="24"/>
      <c r="T239" s="24"/>
    </row>
    <row r="240" spans="1:20" s="4" customFormat="1" ht="15" customHeight="1">
      <c r="A240" s="21"/>
      <c r="D240" s="22"/>
      <c r="E240" s="97"/>
      <c r="F240" s="23"/>
      <c r="G240" s="23"/>
      <c r="H240" s="23"/>
      <c r="I240" s="24"/>
      <c r="J240" s="24"/>
      <c r="K240" s="24"/>
      <c r="L240" s="24"/>
      <c r="M240" s="24"/>
      <c r="N240" s="23"/>
      <c r="O240" s="23"/>
      <c r="P240" s="23"/>
      <c r="Q240" s="24"/>
      <c r="R240" s="24"/>
      <c r="S240" s="24"/>
      <c r="T240" s="24"/>
    </row>
    <row r="241" spans="1:20" s="4" customFormat="1" ht="15" customHeight="1">
      <c r="A241" s="21"/>
      <c r="D241" s="22"/>
      <c r="E241" s="97"/>
      <c r="F241" s="23"/>
      <c r="G241" s="23"/>
      <c r="H241" s="23"/>
      <c r="I241" s="24"/>
      <c r="J241" s="24"/>
      <c r="K241" s="24"/>
      <c r="L241" s="24"/>
      <c r="M241" s="24"/>
      <c r="N241" s="23"/>
      <c r="O241" s="23"/>
      <c r="P241" s="23"/>
      <c r="Q241" s="24"/>
      <c r="R241" s="24"/>
      <c r="S241" s="24"/>
      <c r="T241" s="24"/>
    </row>
    <row r="242" spans="1:20" s="4" customFormat="1" ht="15" customHeight="1">
      <c r="A242" s="21"/>
      <c r="D242" s="22"/>
      <c r="E242" s="97"/>
      <c r="F242" s="23"/>
      <c r="G242" s="23"/>
      <c r="H242" s="23"/>
      <c r="I242" s="24"/>
      <c r="J242" s="24"/>
      <c r="K242" s="24"/>
      <c r="L242" s="24"/>
      <c r="M242" s="24"/>
      <c r="N242" s="23"/>
      <c r="O242" s="23"/>
      <c r="P242" s="23"/>
      <c r="Q242" s="24"/>
      <c r="R242" s="24"/>
      <c r="S242" s="24"/>
      <c r="T242" s="24"/>
    </row>
    <row r="243" spans="1:20" s="4" customFormat="1" ht="15" customHeight="1">
      <c r="A243" s="21"/>
      <c r="D243" s="22"/>
      <c r="E243" s="97"/>
      <c r="F243" s="23"/>
      <c r="G243" s="23"/>
      <c r="H243" s="23"/>
      <c r="I243" s="24"/>
      <c r="J243" s="24"/>
      <c r="K243" s="24"/>
      <c r="L243" s="24"/>
      <c r="M243" s="24"/>
      <c r="N243" s="23"/>
      <c r="O243" s="23"/>
      <c r="P243" s="23"/>
      <c r="Q243" s="24"/>
      <c r="R243" s="24"/>
      <c r="S243" s="24"/>
      <c r="T243" s="24"/>
    </row>
    <row r="244" spans="1:20" s="4" customFormat="1" ht="15" customHeight="1">
      <c r="A244" s="21"/>
      <c r="D244" s="22"/>
      <c r="E244" s="97"/>
      <c r="F244" s="23"/>
      <c r="G244" s="23"/>
      <c r="H244" s="23"/>
      <c r="I244" s="24"/>
      <c r="J244" s="24"/>
      <c r="K244" s="24"/>
      <c r="L244" s="24"/>
      <c r="M244" s="24"/>
      <c r="N244" s="23"/>
      <c r="O244" s="23"/>
      <c r="P244" s="23"/>
      <c r="Q244" s="24"/>
      <c r="R244" s="24"/>
      <c r="S244" s="24"/>
      <c r="T244" s="24"/>
    </row>
    <row r="245" spans="1:20" s="4" customFormat="1" ht="15" customHeight="1">
      <c r="A245" s="21"/>
      <c r="D245" s="22"/>
      <c r="E245" s="97"/>
      <c r="F245" s="23"/>
      <c r="G245" s="23"/>
      <c r="H245" s="23"/>
      <c r="I245" s="24"/>
      <c r="J245" s="24"/>
      <c r="K245" s="24"/>
      <c r="L245" s="24"/>
      <c r="M245" s="24"/>
      <c r="N245" s="23"/>
      <c r="O245" s="23"/>
      <c r="P245" s="23"/>
      <c r="Q245" s="24"/>
      <c r="R245" s="24"/>
      <c r="S245" s="24"/>
      <c r="T245" s="24"/>
    </row>
    <row r="246" spans="1:20" s="4" customFormat="1" ht="15" customHeight="1">
      <c r="A246" s="21"/>
      <c r="D246" s="22"/>
      <c r="E246" s="97"/>
      <c r="F246" s="23"/>
      <c r="G246" s="23"/>
      <c r="H246" s="23"/>
      <c r="I246" s="24"/>
      <c r="J246" s="24"/>
      <c r="K246" s="24"/>
      <c r="L246" s="24"/>
      <c r="M246" s="24"/>
      <c r="N246" s="23"/>
      <c r="O246" s="23"/>
      <c r="P246" s="23"/>
      <c r="Q246" s="24"/>
      <c r="R246" s="24"/>
      <c r="S246" s="24"/>
      <c r="T246" s="24"/>
    </row>
    <row r="247" spans="1:20" s="4" customFormat="1" ht="15" customHeight="1">
      <c r="A247" s="21"/>
      <c r="D247" s="22"/>
      <c r="E247" s="97"/>
      <c r="F247" s="23"/>
      <c r="G247" s="23"/>
      <c r="H247" s="23"/>
      <c r="I247" s="24"/>
      <c r="J247" s="24"/>
      <c r="K247" s="24"/>
      <c r="L247" s="24"/>
      <c r="M247" s="24"/>
      <c r="N247" s="23"/>
      <c r="O247" s="23"/>
      <c r="P247" s="23"/>
      <c r="Q247" s="24"/>
      <c r="R247" s="24"/>
      <c r="S247" s="24"/>
      <c r="T247" s="24"/>
    </row>
    <row r="248" spans="1:20" s="4" customFormat="1" ht="15" customHeight="1">
      <c r="A248" s="21"/>
      <c r="D248" s="22"/>
      <c r="E248" s="97"/>
      <c r="F248" s="23"/>
      <c r="G248" s="23"/>
      <c r="H248" s="23"/>
      <c r="I248" s="24"/>
      <c r="J248" s="24"/>
      <c r="K248" s="24"/>
      <c r="L248" s="24"/>
      <c r="M248" s="24"/>
      <c r="N248" s="23"/>
      <c r="O248" s="23"/>
      <c r="P248" s="23"/>
      <c r="Q248" s="24"/>
      <c r="R248" s="24"/>
      <c r="S248" s="24"/>
      <c r="T248" s="24"/>
    </row>
    <row r="249" spans="1:20" s="4" customFormat="1" ht="15" customHeight="1">
      <c r="A249" s="21"/>
      <c r="D249" s="22"/>
      <c r="E249" s="97"/>
      <c r="F249" s="23"/>
      <c r="G249" s="23"/>
      <c r="H249" s="23"/>
      <c r="I249" s="24"/>
      <c r="J249" s="24"/>
      <c r="K249" s="24"/>
      <c r="L249" s="24"/>
      <c r="M249" s="24"/>
      <c r="N249" s="23"/>
      <c r="O249" s="23"/>
      <c r="P249" s="23"/>
      <c r="Q249" s="24"/>
      <c r="R249" s="24"/>
      <c r="S249" s="24"/>
      <c r="T249" s="24"/>
    </row>
    <row r="250" spans="1:20" s="4" customFormat="1" ht="15" customHeight="1">
      <c r="A250" s="21"/>
      <c r="D250" s="22"/>
      <c r="E250" s="97"/>
      <c r="F250" s="23"/>
      <c r="G250" s="23"/>
      <c r="H250" s="23"/>
      <c r="I250" s="24"/>
      <c r="J250" s="24"/>
      <c r="K250" s="24"/>
      <c r="L250" s="24"/>
      <c r="M250" s="24"/>
      <c r="N250" s="23"/>
      <c r="O250" s="23"/>
      <c r="P250" s="23"/>
      <c r="Q250" s="24"/>
      <c r="R250" s="24"/>
      <c r="S250" s="24"/>
      <c r="T250" s="24"/>
    </row>
    <row r="251" spans="1:20" s="4" customFormat="1" ht="15" customHeight="1">
      <c r="A251" s="21"/>
      <c r="D251" s="22"/>
      <c r="E251" s="97"/>
      <c r="F251" s="23"/>
      <c r="G251" s="23"/>
      <c r="H251" s="23"/>
      <c r="I251" s="24"/>
      <c r="J251" s="24"/>
      <c r="K251" s="24"/>
      <c r="L251" s="24"/>
      <c r="M251" s="24"/>
      <c r="N251" s="23"/>
      <c r="O251" s="23"/>
      <c r="P251" s="23"/>
      <c r="Q251" s="24"/>
      <c r="R251" s="24"/>
      <c r="S251" s="24"/>
      <c r="T251" s="24"/>
    </row>
    <row r="252" spans="1:20" s="4" customFormat="1" ht="15" customHeight="1">
      <c r="A252" s="21"/>
      <c r="D252" s="22"/>
      <c r="E252" s="97"/>
      <c r="F252" s="23"/>
      <c r="G252" s="23"/>
      <c r="H252" s="23"/>
      <c r="I252" s="24"/>
      <c r="J252" s="24"/>
      <c r="K252" s="24"/>
      <c r="L252" s="24"/>
      <c r="M252" s="24"/>
      <c r="N252" s="23"/>
      <c r="O252" s="23"/>
      <c r="P252" s="23"/>
      <c r="Q252" s="24"/>
      <c r="R252" s="24"/>
      <c r="S252" s="24"/>
      <c r="T252" s="24"/>
    </row>
    <row r="253" spans="1:20" s="4" customFormat="1" ht="15" customHeight="1">
      <c r="A253" s="21"/>
      <c r="D253" s="22"/>
      <c r="E253" s="97"/>
      <c r="F253" s="23"/>
      <c r="G253" s="23"/>
      <c r="H253" s="23"/>
      <c r="I253" s="24"/>
      <c r="J253" s="24"/>
      <c r="K253" s="24"/>
      <c r="L253" s="24"/>
      <c r="M253" s="24"/>
      <c r="N253" s="23"/>
      <c r="O253" s="23"/>
      <c r="P253" s="23"/>
      <c r="Q253" s="24"/>
      <c r="R253" s="24"/>
      <c r="S253" s="24"/>
      <c r="T253" s="24"/>
    </row>
    <row r="254" spans="1:20" s="4" customFormat="1" ht="15" customHeight="1">
      <c r="A254" s="21"/>
      <c r="D254" s="22"/>
      <c r="E254" s="97"/>
      <c r="F254" s="23"/>
      <c r="G254" s="23"/>
      <c r="H254" s="23"/>
      <c r="I254" s="24"/>
      <c r="J254" s="24"/>
      <c r="K254" s="24"/>
      <c r="L254" s="24"/>
      <c r="M254" s="24"/>
      <c r="N254" s="23"/>
      <c r="O254" s="23"/>
      <c r="P254" s="23"/>
      <c r="Q254" s="24"/>
      <c r="R254" s="24"/>
      <c r="S254" s="24"/>
      <c r="T254" s="24"/>
    </row>
    <row r="255" spans="1:20" s="4" customFormat="1" ht="15" customHeight="1">
      <c r="A255" s="21"/>
      <c r="D255" s="22"/>
      <c r="E255" s="97"/>
      <c r="F255" s="23"/>
      <c r="G255" s="23"/>
      <c r="H255" s="23"/>
      <c r="I255" s="24"/>
      <c r="J255" s="24"/>
      <c r="K255" s="24"/>
      <c r="L255" s="24"/>
      <c r="M255" s="24"/>
      <c r="N255" s="23"/>
      <c r="O255" s="23"/>
      <c r="P255" s="23"/>
      <c r="Q255" s="24"/>
      <c r="R255" s="24"/>
      <c r="S255" s="24"/>
      <c r="T255" s="24"/>
    </row>
    <row r="256" spans="1:20" s="4" customFormat="1" ht="15" customHeight="1">
      <c r="A256" s="21"/>
      <c r="D256" s="22"/>
      <c r="E256" s="97"/>
      <c r="F256" s="23"/>
      <c r="G256" s="23"/>
      <c r="H256" s="23"/>
      <c r="I256" s="24"/>
      <c r="J256" s="24"/>
      <c r="K256" s="24"/>
      <c r="L256" s="24"/>
      <c r="M256" s="24"/>
      <c r="N256" s="23"/>
      <c r="O256" s="23"/>
      <c r="P256" s="23"/>
      <c r="Q256" s="24"/>
      <c r="R256" s="24"/>
      <c r="S256" s="24"/>
      <c r="T256" s="24"/>
    </row>
    <row r="257" spans="1:20" s="4" customFormat="1" ht="15" customHeight="1">
      <c r="A257" s="21"/>
      <c r="D257" s="22"/>
      <c r="E257" s="97"/>
      <c r="F257" s="23"/>
      <c r="G257" s="23"/>
      <c r="H257" s="23"/>
      <c r="I257" s="24"/>
      <c r="J257" s="24"/>
      <c r="K257" s="24"/>
      <c r="L257" s="24"/>
      <c r="M257" s="24"/>
      <c r="N257" s="23"/>
      <c r="O257" s="23"/>
      <c r="P257" s="23"/>
      <c r="Q257" s="24"/>
      <c r="R257" s="24"/>
      <c r="S257" s="24"/>
      <c r="T257" s="24"/>
    </row>
    <row r="258" spans="1:20" s="4" customFormat="1" ht="15" customHeight="1">
      <c r="A258" s="21"/>
      <c r="D258" s="22"/>
      <c r="E258" s="97"/>
      <c r="F258" s="23"/>
      <c r="G258" s="23"/>
      <c r="H258" s="23"/>
      <c r="I258" s="24"/>
      <c r="J258" s="24"/>
      <c r="K258" s="24"/>
      <c r="L258" s="24"/>
      <c r="M258" s="24"/>
      <c r="N258" s="23"/>
      <c r="O258" s="23"/>
      <c r="P258" s="23"/>
      <c r="Q258" s="24"/>
      <c r="R258" s="24"/>
      <c r="S258" s="24"/>
      <c r="T258" s="24"/>
    </row>
    <row r="259" spans="1:20" s="4" customFormat="1" ht="15" customHeight="1">
      <c r="A259" s="21"/>
      <c r="D259" s="22"/>
      <c r="E259" s="97"/>
      <c r="F259" s="23"/>
      <c r="G259" s="23"/>
      <c r="H259" s="23"/>
      <c r="I259" s="24"/>
      <c r="J259" s="24"/>
      <c r="K259" s="24"/>
      <c r="L259" s="24"/>
      <c r="M259" s="24"/>
      <c r="N259" s="23"/>
      <c r="O259" s="23"/>
      <c r="P259" s="23"/>
      <c r="Q259" s="24"/>
      <c r="R259" s="24"/>
      <c r="S259" s="24"/>
      <c r="T259" s="24"/>
    </row>
    <row r="260" spans="1:20" s="4" customFormat="1" ht="15" customHeight="1">
      <c r="A260" s="21"/>
      <c r="D260" s="22"/>
      <c r="E260" s="97"/>
      <c r="F260" s="23"/>
      <c r="G260" s="23"/>
      <c r="H260" s="23"/>
      <c r="I260" s="24"/>
      <c r="J260" s="24"/>
      <c r="K260" s="24"/>
      <c r="L260" s="24"/>
      <c r="M260" s="24"/>
      <c r="N260" s="23"/>
      <c r="O260" s="23"/>
      <c r="P260" s="23"/>
      <c r="Q260" s="24"/>
      <c r="R260" s="24"/>
      <c r="S260" s="24"/>
      <c r="T260" s="24"/>
    </row>
    <row r="261" spans="1:20" s="4" customFormat="1" ht="15" customHeight="1">
      <c r="A261" s="21"/>
      <c r="D261" s="22"/>
      <c r="E261" s="97"/>
      <c r="F261" s="23"/>
      <c r="G261" s="23"/>
      <c r="H261" s="23"/>
      <c r="I261" s="24"/>
      <c r="J261" s="24"/>
      <c r="K261" s="24"/>
      <c r="L261" s="24"/>
      <c r="M261" s="24"/>
      <c r="N261" s="23"/>
      <c r="O261" s="23"/>
      <c r="P261" s="23"/>
      <c r="Q261" s="24"/>
      <c r="R261" s="24"/>
      <c r="S261" s="24"/>
      <c r="T261" s="24"/>
    </row>
    <row r="262" spans="1:20" s="4" customFormat="1" ht="15" customHeight="1">
      <c r="A262" s="21"/>
      <c r="D262" s="22"/>
      <c r="E262" s="97"/>
      <c r="F262" s="23"/>
      <c r="G262" s="23"/>
      <c r="H262" s="23"/>
      <c r="I262" s="24"/>
      <c r="J262" s="24"/>
      <c r="K262" s="24"/>
      <c r="L262" s="24"/>
      <c r="M262" s="24"/>
      <c r="N262" s="23"/>
      <c r="O262" s="23"/>
      <c r="P262" s="23"/>
      <c r="Q262" s="24"/>
      <c r="R262" s="24"/>
      <c r="S262" s="24"/>
      <c r="T262" s="24"/>
    </row>
    <row r="263" spans="1:20" s="4" customFormat="1" ht="15" customHeight="1">
      <c r="A263" s="21"/>
      <c r="D263" s="22"/>
      <c r="E263" s="97"/>
      <c r="F263" s="23"/>
      <c r="G263" s="23"/>
      <c r="H263" s="23"/>
      <c r="I263" s="24"/>
      <c r="J263" s="24"/>
      <c r="K263" s="24"/>
      <c r="L263" s="24"/>
      <c r="M263" s="24"/>
      <c r="N263" s="23"/>
      <c r="O263" s="23"/>
      <c r="P263" s="23"/>
      <c r="Q263" s="24"/>
      <c r="R263" s="24"/>
      <c r="S263" s="24"/>
      <c r="T263" s="24"/>
    </row>
    <row r="264" spans="1:20" s="4" customFormat="1" ht="15" customHeight="1">
      <c r="A264" s="21"/>
      <c r="D264" s="22"/>
      <c r="E264" s="97"/>
      <c r="F264" s="23"/>
      <c r="G264" s="23"/>
      <c r="H264" s="23"/>
      <c r="I264" s="24"/>
      <c r="J264" s="24"/>
      <c r="K264" s="24"/>
      <c r="L264" s="24"/>
      <c r="M264" s="24"/>
      <c r="N264" s="23"/>
      <c r="O264" s="23"/>
      <c r="P264" s="23"/>
      <c r="Q264" s="24"/>
      <c r="R264" s="24"/>
      <c r="S264" s="24"/>
      <c r="T264" s="24"/>
    </row>
    <row r="265" spans="1:20" s="4" customFormat="1" ht="15" customHeight="1">
      <c r="A265" s="21"/>
      <c r="D265" s="22"/>
      <c r="E265" s="97"/>
      <c r="F265" s="23"/>
      <c r="G265" s="23"/>
      <c r="H265" s="23"/>
      <c r="I265" s="24"/>
      <c r="J265" s="24"/>
      <c r="K265" s="24"/>
      <c r="L265" s="24"/>
      <c r="M265" s="24"/>
      <c r="N265" s="23"/>
      <c r="O265" s="23"/>
      <c r="P265" s="23"/>
      <c r="Q265" s="24"/>
      <c r="R265" s="24"/>
      <c r="S265" s="24"/>
      <c r="T265" s="24"/>
    </row>
    <row r="266" spans="1:20" s="4" customFormat="1" ht="15" customHeight="1">
      <c r="A266" s="21"/>
      <c r="D266" s="22"/>
      <c r="E266" s="97"/>
      <c r="F266" s="23"/>
      <c r="G266" s="23"/>
      <c r="H266" s="23"/>
      <c r="I266" s="24"/>
      <c r="J266" s="24"/>
      <c r="K266" s="24"/>
      <c r="L266" s="24"/>
      <c r="M266" s="24"/>
      <c r="N266" s="23"/>
      <c r="O266" s="23"/>
      <c r="P266" s="23"/>
      <c r="Q266" s="24"/>
      <c r="R266" s="24"/>
      <c r="S266" s="24"/>
      <c r="T266" s="24"/>
    </row>
    <row r="267" spans="1:20" s="4" customFormat="1" ht="15" customHeight="1">
      <c r="A267" s="21"/>
      <c r="D267" s="22"/>
      <c r="E267" s="97"/>
      <c r="F267" s="23"/>
      <c r="G267" s="23"/>
      <c r="H267" s="23"/>
      <c r="I267" s="24"/>
      <c r="J267" s="24"/>
      <c r="K267" s="24"/>
      <c r="L267" s="24"/>
      <c r="M267" s="24"/>
      <c r="N267" s="23"/>
      <c r="O267" s="23"/>
      <c r="P267" s="23"/>
      <c r="Q267" s="24"/>
      <c r="R267" s="24"/>
      <c r="S267" s="24"/>
      <c r="T267" s="24"/>
    </row>
    <row r="268" spans="1:20" s="4" customFormat="1" ht="15" customHeight="1">
      <c r="A268" s="21"/>
      <c r="D268" s="22"/>
      <c r="E268" s="97"/>
      <c r="F268" s="23"/>
      <c r="G268" s="23"/>
      <c r="H268" s="23"/>
      <c r="I268" s="24"/>
      <c r="J268" s="24"/>
      <c r="K268" s="24"/>
      <c r="L268" s="24"/>
      <c r="M268" s="24"/>
      <c r="N268" s="23"/>
      <c r="O268" s="23"/>
      <c r="P268" s="23"/>
      <c r="Q268" s="24"/>
      <c r="R268" s="24"/>
      <c r="S268" s="24"/>
      <c r="T268" s="24"/>
    </row>
    <row r="269" spans="1:20" s="4" customFormat="1" ht="15" customHeight="1">
      <c r="A269" s="21"/>
      <c r="D269" s="22"/>
      <c r="E269" s="97"/>
      <c r="F269" s="23"/>
      <c r="G269" s="23"/>
      <c r="H269" s="23"/>
      <c r="I269" s="24"/>
      <c r="J269" s="24"/>
      <c r="K269" s="24"/>
      <c r="L269" s="24"/>
      <c r="M269" s="24"/>
      <c r="N269" s="23"/>
      <c r="O269" s="23"/>
      <c r="P269" s="23"/>
      <c r="Q269" s="24"/>
      <c r="R269" s="24"/>
      <c r="S269" s="24"/>
      <c r="T269" s="24"/>
    </row>
    <row r="270" spans="1:20" s="4" customFormat="1" ht="15" customHeight="1">
      <c r="A270" s="21"/>
      <c r="D270" s="22"/>
      <c r="E270" s="97"/>
      <c r="F270" s="23"/>
      <c r="G270" s="23"/>
      <c r="H270" s="23"/>
      <c r="I270" s="24"/>
      <c r="J270" s="24"/>
      <c r="K270" s="24"/>
      <c r="L270" s="24"/>
      <c r="M270" s="24"/>
      <c r="N270" s="23"/>
      <c r="O270" s="23"/>
      <c r="P270" s="23"/>
      <c r="Q270" s="24"/>
      <c r="R270" s="24"/>
      <c r="S270" s="24"/>
      <c r="T270" s="24"/>
    </row>
    <row r="271" spans="1:20" s="4" customFormat="1" ht="15" customHeight="1">
      <c r="A271" s="21"/>
      <c r="D271" s="22"/>
      <c r="E271" s="97"/>
      <c r="F271" s="23"/>
      <c r="G271" s="23"/>
      <c r="H271" s="23"/>
      <c r="I271" s="24"/>
      <c r="J271" s="24"/>
      <c r="K271" s="24"/>
      <c r="L271" s="24"/>
      <c r="M271" s="24"/>
      <c r="N271" s="23"/>
      <c r="O271" s="23"/>
      <c r="P271" s="23"/>
      <c r="Q271" s="24"/>
      <c r="R271" s="24"/>
      <c r="S271" s="24"/>
      <c r="T271" s="24"/>
    </row>
    <row r="272" spans="1:20" s="4" customFormat="1" ht="15" customHeight="1">
      <c r="A272" s="21"/>
      <c r="D272" s="22"/>
      <c r="E272" s="97"/>
      <c r="F272" s="23"/>
      <c r="G272" s="23"/>
      <c r="H272" s="23"/>
      <c r="I272" s="24"/>
      <c r="J272" s="24"/>
      <c r="K272" s="24"/>
      <c r="L272" s="24"/>
      <c r="M272" s="24"/>
      <c r="N272" s="23"/>
      <c r="O272" s="23"/>
      <c r="P272" s="23"/>
      <c r="Q272" s="24"/>
      <c r="R272" s="24"/>
      <c r="S272" s="24"/>
      <c r="T272" s="24"/>
    </row>
    <row r="273" spans="1:20" s="4" customFormat="1" ht="15" customHeight="1">
      <c r="A273" s="21"/>
      <c r="D273" s="22"/>
      <c r="E273" s="97"/>
      <c r="F273" s="23"/>
      <c r="G273" s="23"/>
      <c r="H273" s="23"/>
      <c r="I273" s="24"/>
      <c r="J273" s="24"/>
      <c r="K273" s="24"/>
      <c r="L273" s="24"/>
      <c r="M273" s="24"/>
      <c r="N273" s="23"/>
      <c r="O273" s="23"/>
      <c r="P273" s="23"/>
      <c r="Q273" s="24"/>
      <c r="R273" s="24"/>
      <c r="S273" s="24"/>
      <c r="T273" s="24"/>
    </row>
    <row r="274" spans="1:20" s="4" customFormat="1" ht="15" customHeight="1">
      <c r="A274" s="21"/>
      <c r="D274" s="22"/>
      <c r="E274" s="97"/>
      <c r="F274" s="23"/>
      <c r="G274" s="23"/>
      <c r="H274" s="23"/>
      <c r="I274" s="24"/>
      <c r="J274" s="24"/>
      <c r="K274" s="24"/>
      <c r="L274" s="24"/>
      <c r="M274" s="24"/>
      <c r="N274" s="23"/>
      <c r="O274" s="23"/>
      <c r="P274" s="23"/>
      <c r="Q274" s="24"/>
      <c r="R274" s="24"/>
      <c r="S274" s="24"/>
      <c r="T274" s="24"/>
    </row>
    <row r="275" spans="1:20" s="4" customFormat="1" ht="15" customHeight="1">
      <c r="A275" s="21"/>
      <c r="D275" s="22"/>
      <c r="E275" s="97"/>
      <c r="F275" s="23"/>
      <c r="G275" s="23"/>
      <c r="H275" s="23"/>
      <c r="I275" s="24"/>
      <c r="J275" s="24"/>
      <c r="K275" s="24"/>
      <c r="L275" s="24"/>
      <c r="M275" s="24"/>
      <c r="N275" s="23"/>
      <c r="O275" s="23"/>
      <c r="P275" s="23"/>
      <c r="Q275" s="24"/>
      <c r="R275" s="24"/>
      <c r="S275" s="24"/>
      <c r="T275" s="24"/>
    </row>
    <row r="276" spans="1:20" s="4" customFormat="1" ht="15" customHeight="1">
      <c r="A276" s="21"/>
      <c r="D276" s="22"/>
      <c r="E276" s="97"/>
      <c r="F276" s="23"/>
      <c r="G276" s="23"/>
      <c r="H276" s="23"/>
      <c r="I276" s="24"/>
      <c r="J276" s="24"/>
      <c r="K276" s="24"/>
      <c r="L276" s="24"/>
      <c r="M276" s="24"/>
      <c r="N276" s="23"/>
      <c r="O276" s="23"/>
      <c r="P276" s="23"/>
      <c r="Q276" s="24"/>
      <c r="R276" s="24"/>
      <c r="S276" s="24"/>
      <c r="T276" s="24"/>
    </row>
    <row r="277" spans="1:20" s="4" customFormat="1" ht="15" customHeight="1">
      <c r="A277" s="21"/>
      <c r="D277" s="22"/>
      <c r="E277" s="97"/>
      <c r="F277" s="23"/>
      <c r="G277" s="23"/>
      <c r="H277" s="23"/>
      <c r="I277" s="24"/>
      <c r="J277" s="24"/>
      <c r="K277" s="24"/>
      <c r="L277" s="24"/>
      <c r="M277" s="24"/>
      <c r="N277" s="23"/>
      <c r="O277" s="23"/>
      <c r="P277" s="23"/>
      <c r="Q277" s="24"/>
      <c r="R277" s="24"/>
      <c r="S277" s="24"/>
      <c r="T277" s="24"/>
    </row>
    <row r="278" spans="1:20" s="4" customFormat="1" ht="15" customHeight="1">
      <c r="A278" s="21"/>
      <c r="D278" s="22"/>
      <c r="E278" s="97"/>
      <c r="F278" s="23"/>
      <c r="G278" s="23"/>
      <c r="H278" s="23"/>
      <c r="I278" s="24"/>
      <c r="J278" s="24"/>
      <c r="K278" s="24"/>
      <c r="L278" s="24"/>
      <c r="M278" s="24"/>
      <c r="N278" s="23"/>
      <c r="O278" s="23"/>
      <c r="P278" s="23"/>
      <c r="Q278" s="24"/>
      <c r="R278" s="24"/>
      <c r="S278" s="24"/>
      <c r="T278" s="24"/>
    </row>
    <row r="279" spans="1:20" s="4" customFormat="1" ht="15" customHeight="1">
      <c r="A279" s="21"/>
      <c r="D279" s="22"/>
      <c r="E279" s="97"/>
      <c r="F279" s="23"/>
      <c r="G279" s="23"/>
      <c r="H279" s="23"/>
      <c r="I279" s="24"/>
      <c r="J279" s="24"/>
      <c r="K279" s="24"/>
      <c r="L279" s="24"/>
      <c r="M279" s="24"/>
      <c r="N279" s="23"/>
      <c r="O279" s="23"/>
      <c r="P279" s="23"/>
      <c r="Q279" s="24"/>
      <c r="R279" s="24"/>
      <c r="S279" s="24"/>
      <c r="T279" s="24"/>
    </row>
    <row r="280" spans="1:20" s="4" customFormat="1" ht="15" customHeight="1">
      <c r="A280" s="21"/>
      <c r="D280" s="22"/>
      <c r="E280" s="97"/>
      <c r="F280" s="23"/>
      <c r="G280" s="23"/>
      <c r="H280" s="23"/>
      <c r="I280" s="24"/>
      <c r="J280" s="24"/>
      <c r="K280" s="24"/>
      <c r="L280" s="24"/>
      <c r="M280" s="24"/>
      <c r="N280" s="23"/>
      <c r="O280" s="23"/>
      <c r="P280" s="23"/>
      <c r="Q280" s="24"/>
      <c r="R280" s="24"/>
      <c r="S280" s="24"/>
      <c r="T280" s="24"/>
    </row>
    <row r="281" spans="1:20" s="4" customFormat="1" ht="15" customHeight="1">
      <c r="A281" s="21"/>
      <c r="D281" s="22"/>
      <c r="E281" s="97"/>
      <c r="F281" s="23"/>
      <c r="G281" s="23"/>
      <c r="H281" s="23"/>
      <c r="I281" s="24"/>
      <c r="J281" s="24"/>
      <c r="K281" s="24"/>
      <c r="L281" s="24"/>
      <c r="M281" s="24"/>
      <c r="N281" s="23"/>
      <c r="O281" s="23"/>
      <c r="P281" s="23"/>
      <c r="Q281" s="24"/>
      <c r="R281" s="24"/>
      <c r="S281" s="24"/>
      <c r="T281" s="24"/>
    </row>
    <row r="282" spans="1:20" s="4" customFormat="1" ht="15" customHeight="1">
      <c r="A282" s="21"/>
      <c r="D282" s="22"/>
      <c r="E282" s="97"/>
      <c r="F282" s="23"/>
      <c r="G282" s="23"/>
      <c r="H282" s="23"/>
      <c r="I282" s="24"/>
      <c r="J282" s="24"/>
      <c r="K282" s="24"/>
      <c r="L282" s="24"/>
      <c r="M282" s="24"/>
      <c r="N282" s="23"/>
      <c r="O282" s="23"/>
      <c r="P282" s="23"/>
      <c r="Q282" s="24"/>
      <c r="R282" s="24"/>
      <c r="S282" s="24"/>
      <c r="T282" s="24"/>
    </row>
    <row r="283" spans="1:20" s="4" customFormat="1" ht="15" customHeight="1">
      <c r="A283" s="21"/>
      <c r="D283" s="22"/>
      <c r="E283" s="97"/>
      <c r="F283" s="23"/>
      <c r="G283" s="23"/>
      <c r="H283" s="23"/>
      <c r="I283" s="24"/>
      <c r="J283" s="24"/>
      <c r="K283" s="24"/>
      <c r="L283" s="24"/>
      <c r="M283" s="24"/>
      <c r="N283" s="23"/>
      <c r="O283" s="23"/>
      <c r="P283" s="23"/>
      <c r="Q283" s="24"/>
      <c r="R283" s="24"/>
      <c r="S283" s="24"/>
      <c r="T283" s="24"/>
    </row>
    <row r="284" spans="1:20" s="4" customFormat="1" ht="15" customHeight="1">
      <c r="A284" s="21"/>
      <c r="D284" s="22"/>
      <c r="E284" s="97"/>
      <c r="F284" s="23"/>
      <c r="G284" s="23"/>
      <c r="H284" s="23"/>
      <c r="I284" s="24"/>
      <c r="J284" s="24"/>
      <c r="K284" s="24"/>
      <c r="L284" s="24"/>
      <c r="M284" s="24"/>
      <c r="N284" s="23"/>
      <c r="O284" s="23"/>
      <c r="P284" s="23"/>
      <c r="Q284" s="24"/>
      <c r="R284" s="24"/>
      <c r="S284" s="24"/>
      <c r="T284" s="24"/>
    </row>
    <row r="285" spans="1:20" s="4" customFormat="1" ht="15" customHeight="1">
      <c r="A285" s="21"/>
      <c r="D285" s="22"/>
      <c r="E285" s="97"/>
      <c r="F285" s="23"/>
      <c r="G285" s="23"/>
      <c r="H285" s="23"/>
      <c r="I285" s="24"/>
      <c r="J285" s="24"/>
      <c r="K285" s="24"/>
      <c r="L285" s="24"/>
      <c r="M285" s="24"/>
      <c r="N285" s="23"/>
      <c r="O285" s="23"/>
      <c r="P285" s="23"/>
      <c r="Q285" s="24"/>
      <c r="R285" s="24"/>
      <c r="S285" s="24"/>
      <c r="T285" s="24"/>
    </row>
    <row r="286" spans="1:20" s="4" customFormat="1" ht="15" customHeight="1">
      <c r="A286" s="21"/>
      <c r="D286" s="22"/>
      <c r="E286" s="97"/>
      <c r="F286" s="23"/>
      <c r="G286" s="23"/>
      <c r="H286" s="23"/>
      <c r="I286" s="24"/>
      <c r="J286" s="24"/>
      <c r="K286" s="24"/>
      <c r="L286" s="24"/>
      <c r="M286" s="24"/>
      <c r="N286" s="23"/>
      <c r="O286" s="23"/>
      <c r="P286" s="23"/>
      <c r="Q286" s="24"/>
      <c r="R286" s="24"/>
      <c r="S286" s="24"/>
      <c r="T286" s="24"/>
    </row>
    <row r="287" spans="1:20" s="4" customFormat="1" ht="15" customHeight="1">
      <c r="A287" s="21"/>
      <c r="D287" s="22"/>
      <c r="E287" s="97"/>
      <c r="F287" s="23"/>
      <c r="G287" s="23"/>
      <c r="H287" s="23"/>
      <c r="I287" s="24"/>
      <c r="J287" s="24"/>
      <c r="K287" s="24"/>
      <c r="L287" s="24"/>
      <c r="M287" s="24"/>
      <c r="N287" s="23"/>
      <c r="O287" s="23"/>
      <c r="P287" s="23"/>
      <c r="Q287" s="24"/>
      <c r="R287" s="24"/>
      <c r="S287" s="24"/>
      <c r="T287" s="24"/>
    </row>
    <row r="288" spans="1:20" s="4" customFormat="1" ht="15" customHeight="1">
      <c r="A288" s="21"/>
      <c r="D288" s="22"/>
      <c r="E288" s="97"/>
      <c r="F288" s="23"/>
      <c r="G288" s="23"/>
      <c r="H288" s="23"/>
      <c r="I288" s="24"/>
      <c r="J288" s="24"/>
      <c r="K288" s="24"/>
      <c r="L288" s="24"/>
      <c r="M288" s="24"/>
      <c r="N288" s="23"/>
      <c r="O288" s="23"/>
      <c r="P288" s="23"/>
      <c r="Q288" s="24"/>
      <c r="R288" s="24"/>
      <c r="S288" s="24"/>
      <c r="T288" s="24"/>
    </row>
    <row r="289" spans="1:20" s="4" customFormat="1" ht="15" customHeight="1">
      <c r="A289" s="21"/>
      <c r="D289" s="22"/>
      <c r="E289" s="97"/>
      <c r="F289" s="23"/>
      <c r="G289" s="23"/>
      <c r="H289" s="23"/>
      <c r="I289" s="24"/>
      <c r="J289" s="24"/>
      <c r="K289" s="24"/>
      <c r="L289" s="24"/>
      <c r="M289" s="24"/>
      <c r="N289" s="23"/>
      <c r="O289" s="23"/>
      <c r="P289" s="23"/>
      <c r="Q289" s="24"/>
      <c r="R289" s="24"/>
      <c r="S289" s="24"/>
      <c r="T289" s="24"/>
    </row>
    <row r="290" spans="1:20" s="4" customFormat="1" ht="15" customHeight="1">
      <c r="A290" s="21"/>
      <c r="D290" s="22"/>
      <c r="E290" s="97"/>
      <c r="F290" s="23"/>
      <c r="G290" s="23"/>
      <c r="H290" s="23"/>
      <c r="I290" s="24"/>
      <c r="J290" s="24"/>
      <c r="K290" s="24"/>
      <c r="L290" s="24"/>
      <c r="M290" s="24"/>
      <c r="N290" s="23"/>
      <c r="O290" s="23"/>
      <c r="P290" s="23"/>
      <c r="Q290" s="24"/>
      <c r="R290" s="24"/>
      <c r="S290" s="24"/>
      <c r="T290" s="24"/>
    </row>
    <row r="291" spans="1:20" s="4" customFormat="1" ht="15" customHeight="1">
      <c r="A291" s="21"/>
      <c r="D291" s="22"/>
      <c r="E291" s="97"/>
      <c r="F291" s="23"/>
      <c r="G291" s="23"/>
      <c r="H291" s="23"/>
      <c r="I291" s="24"/>
      <c r="J291" s="24"/>
      <c r="K291" s="24"/>
      <c r="L291" s="24"/>
      <c r="M291" s="24"/>
      <c r="N291" s="23"/>
      <c r="O291" s="23"/>
      <c r="P291" s="23"/>
      <c r="Q291" s="24"/>
      <c r="R291" s="24"/>
      <c r="S291" s="24"/>
      <c r="T291" s="24"/>
    </row>
    <row r="292" spans="1:20" s="4" customFormat="1" ht="15" customHeight="1">
      <c r="A292" s="21"/>
      <c r="D292" s="22"/>
      <c r="E292" s="97"/>
      <c r="F292" s="23"/>
      <c r="G292" s="23"/>
      <c r="H292" s="23"/>
      <c r="I292" s="24"/>
      <c r="J292" s="24"/>
      <c r="K292" s="24"/>
      <c r="L292" s="24"/>
      <c r="M292" s="24"/>
      <c r="N292" s="23"/>
      <c r="O292" s="23"/>
      <c r="P292" s="23"/>
      <c r="Q292" s="24"/>
      <c r="R292" s="24"/>
      <c r="S292" s="24"/>
      <c r="T292" s="24"/>
    </row>
    <row r="293" spans="1:20" s="4" customFormat="1" ht="15" customHeight="1">
      <c r="A293" s="21"/>
      <c r="D293" s="22"/>
      <c r="E293" s="97"/>
      <c r="F293" s="23"/>
      <c r="G293" s="23"/>
      <c r="H293" s="23"/>
      <c r="I293" s="24"/>
      <c r="J293" s="24"/>
      <c r="K293" s="24"/>
      <c r="L293" s="24"/>
      <c r="M293" s="24"/>
      <c r="N293" s="23"/>
      <c r="O293" s="23"/>
      <c r="P293" s="23"/>
      <c r="Q293" s="24"/>
      <c r="R293" s="24"/>
      <c r="S293" s="24"/>
      <c r="T293" s="24"/>
    </row>
    <row r="294" spans="1:20" s="4" customFormat="1" ht="15" customHeight="1">
      <c r="A294" s="21"/>
      <c r="D294" s="22"/>
      <c r="E294" s="97"/>
      <c r="F294" s="23"/>
      <c r="G294" s="23"/>
      <c r="H294" s="23"/>
      <c r="I294" s="24"/>
      <c r="J294" s="24"/>
      <c r="K294" s="24"/>
      <c r="L294" s="24"/>
      <c r="M294" s="24"/>
      <c r="N294" s="23"/>
      <c r="O294" s="23"/>
      <c r="P294" s="23"/>
      <c r="Q294" s="24"/>
      <c r="R294" s="24"/>
      <c r="S294" s="24"/>
      <c r="T294" s="24"/>
    </row>
    <row r="295" spans="1:20" s="4" customFormat="1" ht="15" customHeight="1">
      <c r="A295" s="21"/>
      <c r="D295" s="22"/>
      <c r="E295" s="97"/>
      <c r="F295" s="23"/>
      <c r="G295" s="23"/>
      <c r="H295" s="23"/>
      <c r="I295" s="24"/>
      <c r="J295" s="24"/>
      <c r="K295" s="24"/>
      <c r="L295" s="24"/>
      <c r="M295" s="24"/>
      <c r="N295" s="23"/>
      <c r="O295" s="23"/>
      <c r="P295" s="23"/>
      <c r="Q295" s="24"/>
      <c r="R295" s="24"/>
      <c r="S295" s="24"/>
      <c r="T295" s="24"/>
    </row>
    <row r="296" spans="1:20" s="4" customFormat="1" ht="15" customHeight="1">
      <c r="A296" s="21"/>
      <c r="D296" s="22"/>
      <c r="E296" s="97"/>
      <c r="F296" s="23"/>
      <c r="G296" s="23"/>
      <c r="H296" s="23"/>
      <c r="I296" s="24"/>
      <c r="J296" s="24"/>
      <c r="K296" s="24"/>
      <c r="L296" s="24"/>
      <c r="M296" s="24"/>
      <c r="N296" s="23"/>
      <c r="O296" s="23"/>
      <c r="P296" s="23"/>
      <c r="Q296" s="24"/>
      <c r="R296" s="24"/>
      <c r="S296" s="24"/>
      <c r="T296" s="24"/>
    </row>
    <row r="297" spans="1:20" s="4" customFormat="1" ht="15" customHeight="1">
      <c r="A297" s="21"/>
      <c r="D297" s="22"/>
      <c r="E297" s="97"/>
      <c r="F297" s="23"/>
      <c r="G297" s="23"/>
      <c r="H297" s="23"/>
      <c r="I297" s="24"/>
      <c r="J297" s="24"/>
      <c r="K297" s="24"/>
      <c r="L297" s="24"/>
      <c r="M297" s="24"/>
      <c r="N297" s="23"/>
      <c r="O297" s="23"/>
      <c r="P297" s="23"/>
      <c r="Q297" s="24"/>
      <c r="R297" s="24"/>
      <c r="S297" s="24"/>
      <c r="T297" s="24"/>
    </row>
    <row r="298" spans="1:20" s="4" customFormat="1" ht="15" customHeight="1">
      <c r="A298" s="21"/>
      <c r="D298" s="22"/>
      <c r="E298" s="97"/>
      <c r="F298" s="23"/>
      <c r="G298" s="23"/>
      <c r="H298" s="23"/>
      <c r="I298" s="24"/>
      <c r="J298" s="24"/>
      <c r="K298" s="24"/>
      <c r="L298" s="24"/>
      <c r="M298" s="24"/>
      <c r="N298" s="23"/>
      <c r="O298" s="23"/>
      <c r="P298" s="23"/>
      <c r="Q298" s="24"/>
      <c r="R298" s="24"/>
      <c r="S298" s="24"/>
      <c r="T298" s="24"/>
    </row>
    <row r="299" spans="1:20" s="4" customFormat="1" ht="15" customHeight="1">
      <c r="A299" s="21"/>
      <c r="D299" s="22"/>
      <c r="E299" s="97"/>
      <c r="F299" s="23"/>
      <c r="G299" s="23"/>
      <c r="H299" s="23"/>
      <c r="I299" s="24"/>
      <c r="J299" s="24"/>
      <c r="K299" s="24"/>
      <c r="L299" s="24"/>
      <c r="M299" s="24"/>
      <c r="N299" s="23"/>
      <c r="O299" s="23"/>
      <c r="P299" s="23"/>
      <c r="Q299" s="24"/>
      <c r="R299" s="24"/>
      <c r="S299" s="24"/>
      <c r="T299" s="24"/>
    </row>
    <row r="300" spans="1:20" s="4" customFormat="1" ht="15" customHeight="1">
      <c r="A300" s="21"/>
      <c r="D300" s="22"/>
      <c r="E300" s="97"/>
      <c r="F300" s="23"/>
      <c r="G300" s="23"/>
      <c r="H300" s="23"/>
      <c r="I300" s="24"/>
      <c r="J300" s="24"/>
      <c r="K300" s="24"/>
      <c r="L300" s="24"/>
      <c r="M300" s="24"/>
      <c r="N300" s="23"/>
      <c r="O300" s="23"/>
      <c r="P300" s="23"/>
      <c r="Q300" s="24"/>
      <c r="R300" s="24"/>
      <c r="S300" s="24"/>
      <c r="T300" s="24"/>
    </row>
    <row r="301" spans="1:20" s="4" customFormat="1" ht="15" customHeight="1">
      <c r="A301" s="21"/>
      <c r="D301" s="22"/>
      <c r="E301" s="97"/>
      <c r="F301" s="23"/>
      <c r="G301" s="23"/>
      <c r="H301" s="23"/>
      <c r="I301" s="24"/>
      <c r="J301" s="24"/>
      <c r="K301" s="24"/>
      <c r="L301" s="24"/>
      <c r="M301" s="24"/>
      <c r="N301" s="23"/>
      <c r="O301" s="23"/>
      <c r="P301" s="23"/>
      <c r="Q301" s="24"/>
      <c r="R301" s="24"/>
      <c r="S301" s="24"/>
      <c r="T301" s="24"/>
    </row>
    <row r="302" spans="1:20" s="4" customFormat="1" ht="15" customHeight="1">
      <c r="A302" s="21"/>
      <c r="D302" s="22"/>
      <c r="E302" s="97"/>
      <c r="F302" s="23"/>
      <c r="G302" s="23"/>
      <c r="H302" s="23"/>
      <c r="I302" s="24"/>
      <c r="J302" s="24"/>
      <c r="K302" s="24"/>
      <c r="L302" s="24"/>
      <c r="M302" s="24"/>
      <c r="N302" s="23"/>
      <c r="O302" s="23"/>
      <c r="P302" s="23"/>
      <c r="Q302" s="24"/>
      <c r="R302" s="24"/>
      <c r="S302" s="24"/>
      <c r="T302" s="24"/>
    </row>
    <row r="303" spans="1:20" s="4" customFormat="1" ht="15" customHeight="1">
      <c r="A303" s="21"/>
      <c r="D303" s="22"/>
      <c r="E303" s="97"/>
      <c r="F303" s="23"/>
      <c r="G303" s="23"/>
      <c r="H303" s="23"/>
      <c r="I303" s="24"/>
      <c r="J303" s="24"/>
      <c r="K303" s="24"/>
      <c r="L303" s="24"/>
      <c r="M303" s="24"/>
      <c r="N303" s="23"/>
      <c r="O303" s="23"/>
      <c r="P303" s="23"/>
      <c r="Q303" s="24"/>
      <c r="R303" s="24"/>
      <c r="S303" s="24"/>
      <c r="T303" s="24"/>
    </row>
    <row r="304" spans="1:20" s="4" customFormat="1" ht="15" customHeight="1">
      <c r="A304" s="21"/>
      <c r="D304" s="22"/>
      <c r="E304" s="97"/>
      <c r="F304" s="23"/>
      <c r="G304" s="23"/>
      <c r="H304" s="23"/>
      <c r="I304" s="24"/>
      <c r="J304" s="24"/>
      <c r="K304" s="24"/>
      <c r="L304" s="24"/>
      <c r="M304" s="24"/>
      <c r="N304" s="23"/>
      <c r="O304" s="23"/>
      <c r="P304" s="23"/>
      <c r="Q304" s="24"/>
      <c r="R304" s="24"/>
      <c r="S304" s="24"/>
      <c r="T304" s="24"/>
    </row>
    <row r="305" spans="1:20" s="4" customFormat="1" ht="15" customHeight="1">
      <c r="A305" s="21"/>
      <c r="D305" s="22"/>
      <c r="E305" s="97"/>
      <c r="F305" s="23"/>
      <c r="G305" s="23"/>
      <c r="H305" s="23"/>
      <c r="I305" s="24"/>
      <c r="J305" s="24"/>
      <c r="K305" s="24"/>
      <c r="L305" s="24"/>
      <c r="M305" s="24"/>
      <c r="N305" s="23"/>
      <c r="O305" s="23"/>
      <c r="P305" s="23"/>
      <c r="Q305" s="24"/>
      <c r="R305" s="24"/>
      <c r="S305" s="24"/>
      <c r="T305" s="24"/>
    </row>
    <row r="306" spans="1:20" s="4" customFormat="1" ht="15" customHeight="1">
      <c r="A306" s="21"/>
      <c r="D306" s="22"/>
      <c r="E306" s="97"/>
      <c r="F306" s="23"/>
      <c r="G306" s="23"/>
      <c r="H306" s="23"/>
      <c r="I306" s="24"/>
      <c r="J306" s="24"/>
      <c r="K306" s="24"/>
      <c r="L306" s="24"/>
      <c r="M306" s="24"/>
      <c r="N306" s="23"/>
      <c r="O306" s="23"/>
      <c r="P306" s="23"/>
      <c r="Q306" s="24"/>
      <c r="R306" s="24"/>
      <c r="S306" s="24"/>
      <c r="T306" s="24"/>
    </row>
    <row r="307" spans="1:20" s="4" customFormat="1" ht="15" customHeight="1">
      <c r="A307" s="21"/>
      <c r="D307" s="22"/>
      <c r="E307" s="97"/>
      <c r="F307" s="23"/>
      <c r="G307" s="23"/>
      <c r="H307" s="23"/>
      <c r="I307" s="24"/>
      <c r="J307" s="24"/>
      <c r="K307" s="24"/>
      <c r="L307" s="24"/>
      <c r="M307" s="24"/>
      <c r="N307" s="23"/>
      <c r="O307" s="23"/>
      <c r="P307" s="23"/>
      <c r="Q307" s="24"/>
      <c r="R307" s="24"/>
      <c r="S307" s="24"/>
      <c r="T307" s="24"/>
    </row>
    <row r="308" spans="1:20" s="4" customFormat="1" ht="15" customHeight="1">
      <c r="A308" s="21"/>
      <c r="D308" s="22"/>
      <c r="E308" s="97"/>
      <c r="F308" s="23"/>
      <c r="G308" s="23"/>
      <c r="H308" s="23"/>
      <c r="I308" s="24"/>
      <c r="J308" s="24"/>
      <c r="K308" s="24"/>
      <c r="L308" s="24"/>
      <c r="M308" s="24"/>
      <c r="N308" s="23"/>
      <c r="O308" s="23"/>
      <c r="P308" s="23"/>
      <c r="Q308" s="24"/>
      <c r="R308" s="24"/>
      <c r="S308" s="24"/>
      <c r="T308" s="24"/>
    </row>
    <row r="309" spans="1:20" s="4" customFormat="1" ht="15" customHeight="1">
      <c r="A309" s="21"/>
      <c r="D309" s="22"/>
      <c r="E309" s="97"/>
      <c r="F309" s="23"/>
      <c r="G309" s="23"/>
      <c r="H309" s="23"/>
      <c r="I309" s="24"/>
      <c r="J309" s="24"/>
      <c r="K309" s="24"/>
      <c r="L309" s="24"/>
      <c r="M309" s="24"/>
      <c r="N309" s="23"/>
      <c r="O309" s="23"/>
      <c r="P309" s="23"/>
      <c r="Q309" s="24"/>
      <c r="R309" s="24"/>
      <c r="S309" s="24"/>
      <c r="T309" s="24"/>
    </row>
    <row r="310" spans="1:20" s="4" customFormat="1" ht="15" customHeight="1">
      <c r="A310" s="21"/>
      <c r="D310" s="22"/>
      <c r="E310" s="97"/>
      <c r="F310" s="23"/>
      <c r="G310" s="23"/>
      <c r="H310" s="23"/>
      <c r="I310" s="24"/>
      <c r="J310" s="24"/>
      <c r="K310" s="24"/>
      <c r="L310" s="24"/>
      <c r="M310" s="24"/>
      <c r="N310" s="23"/>
      <c r="O310" s="23"/>
      <c r="P310" s="23"/>
      <c r="Q310" s="24"/>
      <c r="R310" s="24"/>
      <c r="S310" s="24"/>
      <c r="T310" s="24"/>
    </row>
    <row r="311" spans="1:20" s="4" customFormat="1" ht="15" customHeight="1">
      <c r="A311" s="21"/>
      <c r="D311" s="22"/>
      <c r="E311" s="97"/>
      <c r="F311" s="23"/>
      <c r="G311" s="23"/>
      <c r="H311" s="23"/>
      <c r="I311" s="24"/>
      <c r="J311" s="24"/>
      <c r="K311" s="24"/>
      <c r="L311" s="24"/>
      <c r="M311" s="24"/>
      <c r="N311" s="23"/>
      <c r="O311" s="23"/>
      <c r="P311" s="23"/>
      <c r="Q311" s="24"/>
      <c r="R311" s="24"/>
      <c r="S311" s="24"/>
      <c r="T311" s="24"/>
    </row>
    <row r="312" spans="1:20" s="4" customFormat="1" ht="15" customHeight="1">
      <c r="A312" s="21"/>
      <c r="D312" s="22"/>
      <c r="E312" s="97"/>
      <c r="F312" s="23"/>
      <c r="G312" s="23"/>
      <c r="H312" s="23"/>
      <c r="I312" s="24"/>
      <c r="J312" s="24"/>
      <c r="K312" s="24"/>
      <c r="L312" s="24"/>
      <c r="M312" s="24"/>
      <c r="N312" s="23"/>
      <c r="O312" s="23"/>
      <c r="P312" s="23"/>
      <c r="Q312" s="24"/>
      <c r="R312" s="24"/>
      <c r="S312" s="24"/>
      <c r="T312" s="24"/>
    </row>
    <row r="313" spans="1:20" s="4" customFormat="1" ht="15" customHeight="1">
      <c r="A313" s="21"/>
      <c r="D313" s="22"/>
      <c r="E313" s="97"/>
      <c r="F313" s="23"/>
      <c r="G313" s="23"/>
      <c r="H313" s="23"/>
      <c r="I313" s="24"/>
      <c r="J313" s="24"/>
      <c r="K313" s="24"/>
      <c r="L313" s="24"/>
      <c r="M313" s="24"/>
      <c r="N313" s="23"/>
      <c r="O313" s="23"/>
      <c r="P313" s="23"/>
      <c r="Q313" s="24"/>
      <c r="R313" s="24"/>
      <c r="S313" s="24"/>
      <c r="T313" s="24"/>
    </row>
    <row r="314" spans="1:20" s="4" customFormat="1" ht="15" customHeight="1">
      <c r="A314" s="21"/>
      <c r="D314" s="22"/>
      <c r="E314" s="97"/>
      <c r="F314" s="23"/>
      <c r="G314" s="23"/>
      <c r="H314" s="23"/>
      <c r="I314" s="24"/>
      <c r="J314" s="24"/>
      <c r="K314" s="24"/>
      <c r="L314" s="24"/>
      <c r="M314" s="24"/>
      <c r="N314" s="23"/>
      <c r="O314" s="23"/>
      <c r="P314" s="23"/>
      <c r="Q314" s="24"/>
      <c r="R314" s="24"/>
      <c r="S314" s="24"/>
      <c r="T314" s="24"/>
    </row>
    <row r="315" spans="1:20" s="4" customFormat="1" ht="15" customHeight="1">
      <c r="A315" s="21"/>
      <c r="D315" s="22"/>
      <c r="E315" s="97"/>
      <c r="F315" s="23"/>
      <c r="G315" s="23"/>
      <c r="H315" s="23"/>
      <c r="I315" s="24"/>
      <c r="J315" s="24"/>
      <c r="K315" s="24"/>
      <c r="L315" s="24"/>
      <c r="M315" s="24"/>
      <c r="N315" s="23"/>
      <c r="O315" s="23"/>
      <c r="P315" s="23"/>
      <c r="Q315" s="24"/>
      <c r="R315" s="24"/>
      <c r="S315" s="24"/>
      <c r="T315" s="24"/>
    </row>
    <row r="316" spans="1:20" s="4" customFormat="1" ht="15" customHeight="1">
      <c r="A316" s="21"/>
      <c r="D316" s="22"/>
      <c r="E316" s="97"/>
      <c r="F316" s="23"/>
      <c r="G316" s="23"/>
      <c r="H316" s="23"/>
      <c r="I316" s="24"/>
      <c r="J316" s="24"/>
      <c r="K316" s="24"/>
      <c r="L316" s="24"/>
      <c r="M316" s="24"/>
      <c r="N316" s="23"/>
      <c r="O316" s="23"/>
      <c r="P316" s="23"/>
      <c r="Q316" s="24"/>
      <c r="R316" s="24"/>
      <c r="S316" s="24"/>
      <c r="T316" s="24"/>
    </row>
    <row r="317" spans="1:20" s="4" customFormat="1" ht="15" customHeight="1">
      <c r="A317" s="21"/>
      <c r="D317" s="22"/>
      <c r="E317" s="97"/>
      <c r="F317" s="23"/>
      <c r="G317" s="23"/>
      <c r="H317" s="23"/>
      <c r="I317" s="24"/>
      <c r="J317" s="24"/>
      <c r="K317" s="24"/>
      <c r="L317" s="24"/>
      <c r="M317" s="24"/>
      <c r="N317" s="23"/>
      <c r="O317" s="23"/>
      <c r="P317" s="23"/>
      <c r="Q317" s="24"/>
      <c r="R317" s="24"/>
      <c r="S317" s="24"/>
      <c r="T317" s="24"/>
    </row>
    <row r="318" spans="1:20" s="4" customFormat="1" ht="15" customHeight="1">
      <c r="A318" s="21"/>
      <c r="D318" s="22"/>
      <c r="E318" s="97"/>
      <c r="F318" s="23"/>
      <c r="G318" s="23"/>
      <c r="H318" s="23"/>
      <c r="I318" s="24"/>
      <c r="J318" s="24"/>
      <c r="K318" s="24"/>
      <c r="L318" s="24"/>
      <c r="M318" s="24"/>
      <c r="N318" s="23"/>
      <c r="O318" s="23"/>
      <c r="P318" s="23"/>
      <c r="Q318" s="24"/>
      <c r="R318" s="24"/>
      <c r="S318" s="24"/>
      <c r="T318" s="24"/>
    </row>
    <row r="319" spans="1:20" s="4" customFormat="1" ht="15" customHeight="1">
      <c r="A319" s="21"/>
      <c r="D319" s="22"/>
      <c r="E319" s="97"/>
      <c r="F319" s="23"/>
      <c r="G319" s="23"/>
      <c r="H319" s="23"/>
      <c r="I319" s="24"/>
      <c r="J319" s="24"/>
      <c r="K319" s="24"/>
      <c r="L319" s="24"/>
      <c r="M319" s="24"/>
      <c r="N319" s="23"/>
      <c r="O319" s="23"/>
      <c r="P319" s="23"/>
      <c r="Q319" s="24"/>
      <c r="R319" s="24"/>
      <c r="S319" s="24"/>
      <c r="T319" s="24"/>
    </row>
    <row r="320" spans="1:20" s="4" customFormat="1" ht="15" customHeight="1">
      <c r="A320" s="21"/>
      <c r="D320" s="22"/>
      <c r="E320" s="97"/>
      <c r="F320" s="23"/>
      <c r="G320" s="23"/>
      <c r="H320" s="23"/>
      <c r="I320" s="24"/>
      <c r="J320" s="24"/>
      <c r="K320" s="24"/>
      <c r="L320" s="24"/>
      <c r="M320" s="24"/>
      <c r="N320" s="23"/>
      <c r="O320" s="23"/>
      <c r="P320" s="23"/>
      <c r="Q320" s="24"/>
      <c r="R320" s="24"/>
      <c r="S320" s="24"/>
      <c r="T320" s="24"/>
    </row>
    <row r="321" spans="1:20" s="4" customFormat="1" ht="15" customHeight="1">
      <c r="A321" s="21"/>
      <c r="D321" s="22"/>
      <c r="E321" s="97"/>
      <c r="F321" s="23"/>
      <c r="G321" s="23"/>
      <c r="H321" s="23"/>
      <c r="I321" s="24"/>
      <c r="J321" s="24"/>
      <c r="K321" s="24"/>
      <c r="L321" s="24"/>
      <c r="M321" s="24"/>
      <c r="N321" s="23"/>
      <c r="O321" s="23"/>
      <c r="P321" s="23"/>
      <c r="Q321" s="24"/>
      <c r="R321" s="24"/>
      <c r="S321" s="24"/>
      <c r="T321" s="24"/>
    </row>
    <row r="322" spans="1:20" s="4" customFormat="1" ht="15" customHeight="1">
      <c r="A322" s="21"/>
      <c r="D322" s="22"/>
      <c r="E322" s="97"/>
      <c r="F322" s="23"/>
      <c r="G322" s="23"/>
      <c r="H322" s="23"/>
      <c r="I322" s="24"/>
      <c r="J322" s="24"/>
      <c r="K322" s="24"/>
      <c r="L322" s="24"/>
      <c r="M322" s="24"/>
      <c r="N322" s="23"/>
      <c r="O322" s="23"/>
      <c r="P322" s="23"/>
      <c r="Q322" s="24"/>
      <c r="R322" s="24"/>
      <c r="S322" s="24"/>
      <c r="T322" s="24"/>
    </row>
    <row r="323" spans="1:20" s="4" customFormat="1" ht="15" customHeight="1">
      <c r="A323" s="21"/>
      <c r="D323" s="22"/>
      <c r="E323" s="97"/>
      <c r="F323" s="23"/>
      <c r="G323" s="23"/>
      <c r="H323" s="23"/>
      <c r="I323" s="24"/>
      <c r="J323" s="24"/>
      <c r="K323" s="24"/>
      <c r="L323" s="24"/>
      <c r="M323" s="24"/>
      <c r="N323" s="23"/>
      <c r="O323" s="23"/>
      <c r="P323" s="23"/>
      <c r="Q323" s="24"/>
      <c r="R323" s="24"/>
      <c r="S323" s="24"/>
      <c r="T323" s="24"/>
    </row>
    <row r="324" spans="1:20" s="4" customFormat="1" ht="15" customHeight="1">
      <c r="A324" s="21"/>
      <c r="D324" s="22"/>
      <c r="E324" s="97"/>
      <c r="F324" s="23"/>
      <c r="G324" s="23"/>
      <c r="H324" s="23"/>
      <c r="I324" s="24"/>
      <c r="J324" s="24"/>
      <c r="K324" s="24"/>
      <c r="L324" s="24"/>
      <c r="M324" s="24"/>
      <c r="N324" s="23"/>
      <c r="O324" s="23"/>
      <c r="P324" s="23"/>
      <c r="Q324" s="24"/>
      <c r="R324" s="24"/>
      <c r="S324" s="24"/>
      <c r="T324" s="24"/>
    </row>
    <row r="325" spans="1:20" s="4" customFormat="1" ht="15" customHeight="1">
      <c r="A325" s="21"/>
      <c r="D325" s="22"/>
      <c r="E325" s="97"/>
      <c r="F325" s="23"/>
      <c r="G325" s="23"/>
      <c r="H325" s="23"/>
      <c r="I325" s="24"/>
      <c r="J325" s="24"/>
      <c r="K325" s="24"/>
      <c r="L325" s="24"/>
      <c r="M325" s="24"/>
      <c r="N325" s="23"/>
      <c r="O325" s="23"/>
      <c r="P325" s="23"/>
      <c r="Q325" s="24"/>
      <c r="R325" s="24"/>
      <c r="S325" s="24"/>
      <c r="T325" s="24"/>
    </row>
    <row r="326" spans="1:20" s="4" customFormat="1" ht="15" customHeight="1">
      <c r="A326" s="21"/>
      <c r="D326" s="22"/>
      <c r="E326" s="97"/>
      <c r="F326" s="23"/>
      <c r="G326" s="23"/>
      <c r="H326" s="23"/>
      <c r="I326" s="24"/>
      <c r="J326" s="24"/>
      <c r="K326" s="24"/>
      <c r="L326" s="24"/>
      <c r="M326" s="24"/>
      <c r="N326" s="23"/>
      <c r="O326" s="23"/>
      <c r="P326" s="23"/>
      <c r="Q326" s="24"/>
      <c r="R326" s="24"/>
      <c r="S326" s="24"/>
      <c r="T326" s="24"/>
    </row>
    <row r="327" spans="1:20" s="4" customFormat="1" ht="15" customHeight="1">
      <c r="A327" s="21"/>
      <c r="D327" s="22"/>
      <c r="E327" s="97"/>
      <c r="F327" s="23"/>
      <c r="G327" s="23"/>
      <c r="H327" s="23"/>
      <c r="I327" s="24"/>
      <c r="J327" s="24"/>
      <c r="K327" s="24"/>
      <c r="L327" s="24"/>
      <c r="M327" s="24"/>
      <c r="N327" s="23"/>
      <c r="O327" s="23"/>
      <c r="P327" s="23"/>
      <c r="Q327" s="24"/>
      <c r="R327" s="24"/>
      <c r="S327" s="24"/>
      <c r="T327" s="24"/>
    </row>
    <row r="328" spans="1:20" s="4" customFormat="1" ht="15" customHeight="1">
      <c r="A328" s="21"/>
      <c r="D328" s="22"/>
      <c r="E328" s="97"/>
      <c r="F328" s="23"/>
      <c r="G328" s="23"/>
      <c r="H328" s="23"/>
      <c r="I328" s="24"/>
      <c r="J328" s="24"/>
      <c r="K328" s="24"/>
      <c r="L328" s="24"/>
      <c r="M328" s="24"/>
      <c r="N328" s="23"/>
      <c r="O328" s="23"/>
      <c r="P328" s="23"/>
      <c r="Q328" s="24"/>
      <c r="R328" s="24"/>
      <c r="S328" s="24"/>
      <c r="T328" s="24"/>
    </row>
    <row r="329" spans="1:20" s="4" customFormat="1" ht="15" customHeight="1">
      <c r="A329" s="21"/>
      <c r="D329" s="22"/>
      <c r="E329" s="97"/>
      <c r="F329" s="23"/>
      <c r="G329" s="23"/>
      <c r="H329" s="23"/>
      <c r="I329" s="24"/>
      <c r="J329" s="24"/>
      <c r="K329" s="24"/>
      <c r="L329" s="24"/>
      <c r="M329" s="24"/>
      <c r="N329" s="23"/>
      <c r="O329" s="23"/>
      <c r="P329" s="23"/>
      <c r="Q329" s="24"/>
      <c r="R329" s="24"/>
      <c r="S329" s="24"/>
      <c r="T329" s="24"/>
    </row>
    <row r="330" spans="1:20" s="4" customFormat="1" ht="15" customHeight="1">
      <c r="A330" s="21"/>
      <c r="D330" s="22"/>
      <c r="E330" s="97"/>
      <c r="F330" s="23"/>
      <c r="G330" s="23"/>
      <c r="H330" s="23"/>
      <c r="I330" s="24"/>
      <c r="J330" s="24"/>
      <c r="K330" s="24"/>
      <c r="L330" s="24"/>
      <c r="M330" s="24"/>
      <c r="N330" s="23"/>
      <c r="O330" s="23"/>
      <c r="P330" s="23"/>
      <c r="Q330" s="24"/>
      <c r="R330" s="24"/>
      <c r="S330" s="24"/>
      <c r="T330" s="24"/>
    </row>
    <row r="331" spans="1:20" s="4" customFormat="1" ht="15" customHeight="1">
      <c r="A331" s="21"/>
      <c r="D331" s="22"/>
      <c r="E331" s="97"/>
      <c r="F331" s="23"/>
      <c r="G331" s="23"/>
      <c r="H331" s="23"/>
      <c r="I331" s="24"/>
      <c r="J331" s="24"/>
      <c r="K331" s="24"/>
      <c r="L331" s="24"/>
      <c r="M331" s="24"/>
      <c r="N331" s="23"/>
      <c r="O331" s="23"/>
      <c r="P331" s="23"/>
      <c r="Q331" s="24"/>
      <c r="R331" s="24"/>
      <c r="S331" s="24"/>
      <c r="T331" s="24"/>
    </row>
    <row r="332" spans="1:20" s="4" customFormat="1" ht="15" customHeight="1">
      <c r="A332" s="21"/>
      <c r="D332" s="22"/>
      <c r="E332" s="97"/>
      <c r="F332" s="23"/>
      <c r="G332" s="23"/>
      <c r="H332" s="23"/>
      <c r="I332" s="24"/>
      <c r="J332" s="24"/>
      <c r="K332" s="24"/>
      <c r="L332" s="24"/>
      <c r="M332" s="24"/>
      <c r="N332" s="23"/>
      <c r="O332" s="23"/>
      <c r="P332" s="23"/>
      <c r="Q332" s="24"/>
      <c r="R332" s="24"/>
      <c r="S332" s="24"/>
      <c r="T332" s="24"/>
    </row>
    <row r="333" spans="1:20" s="4" customFormat="1" ht="15" customHeight="1">
      <c r="A333" s="21"/>
      <c r="D333" s="22"/>
      <c r="E333" s="97"/>
      <c r="F333" s="23"/>
      <c r="G333" s="23"/>
      <c r="H333" s="23"/>
      <c r="I333" s="24"/>
      <c r="J333" s="24"/>
      <c r="K333" s="24"/>
      <c r="L333" s="24"/>
      <c r="M333" s="24"/>
      <c r="N333" s="23"/>
      <c r="O333" s="23"/>
      <c r="P333" s="23"/>
      <c r="Q333" s="24"/>
      <c r="R333" s="24"/>
      <c r="S333" s="24"/>
      <c r="T333" s="24"/>
    </row>
    <row r="334" spans="1:20" s="4" customFormat="1" ht="15" customHeight="1">
      <c r="A334" s="21"/>
      <c r="D334" s="22"/>
      <c r="E334" s="97"/>
      <c r="F334" s="23"/>
      <c r="G334" s="23"/>
      <c r="H334" s="23"/>
      <c r="I334" s="24"/>
      <c r="J334" s="24"/>
      <c r="K334" s="24"/>
      <c r="L334" s="24"/>
      <c r="M334" s="24"/>
      <c r="N334" s="23"/>
      <c r="O334" s="23"/>
      <c r="P334" s="23"/>
      <c r="Q334" s="24"/>
      <c r="R334" s="24"/>
      <c r="S334" s="24"/>
      <c r="T334" s="24"/>
    </row>
    <row r="335" spans="1:20" s="4" customFormat="1" ht="15" customHeight="1">
      <c r="A335" s="21"/>
      <c r="D335" s="22"/>
      <c r="E335" s="97"/>
      <c r="F335" s="23"/>
      <c r="G335" s="23"/>
      <c r="H335" s="23"/>
      <c r="I335" s="24"/>
      <c r="J335" s="24"/>
      <c r="K335" s="24"/>
      <c r="L335" s="24"/>
      <c r="M335" s="24"/>
      <c r="N335" s="23"/>
      <c r="O335" s="23"/>
      <c r="P335" s="23"/>
      <c r="Q335" s="24"/>
      <c r="R335" s="24"/>
      <c r="S335" s="24"/>
      <c r="T335" s="24"/>
    </row>
    <row r="336" spans="1:20" s="4" customFormat="1" ht="15" customHeight="1">
      <c r="A336" s="21"/>
      <c r="D336" s="22"/>
      <c r="E336" s="97"/>
      <c r="F336" s="23"/>
      <c r="G336" s="23"/>
      <c r="H336" s="23"/>
      <c r="I336" s="24"/>
      <c r="J336" s="24"/>
      <c r="K336" s="24"/>
      <c r="L336" s="24"/>
      <c r="M336" s="24"/>
      <c r="N336" s="23"/>
      <c r="O336" s="23"/>
      <c r="P336" s="23"/>
      <c r="Q336" s="24"/>
      <c r="R336" s="24"/>
      <c r="S336" s="24"/>
      <c r="T336" s="24"/>
    </row>
    <row r="337" spans="1:20" s="4" customFormat="1" ht="15" customHeight="1">
      <c r="A337" s="21"/>
      <c r="D337" s="22"/>
      <c r="E337" s="97"/>
      <c r="F337" s="23"/>
      <c r="G337" s="23"/>
      <c r="H337" s="23"/>
      <c r="I337" s="24"/>
      <c r="J337" s="24"/>
      <c r="K337" s="24"/>
      <c r="L337" s="24"/>
      <c r="M337" s="24"/>
      <c r="N337" s="23"/>
      <c r="O337" s="23"/>
      <c r="P337" s="23"/>
      <c r="Q337" s="24"/>
      <c r="R337" s="24"/>
      <c r="S337" s="24"/>
      <c r="T337" s="24"/>
    </row>
    <row r="338" spans="1:20" s="4" customFormat="1" ht="15" customHeight="1">
      <c r="A338" s="21"/>
      <c r="D338" s="22"/>
      <c r="E338" s="97"/>
      <c r="F338" s="23"/>
      <c r="G338" s="23"/>
      <c r="H338" s="23"/>
      <c r="I338" s="24"/>
      <c r="J338" s="24"/>
      <c r="K338" s="24"/>
      <c r="L338" s="24"/>
      <c r="M338" s="24"/>
      <c r="N338" s="23"/>
      <c r="O338" s="23"/>
      <c r="P338" s="23"/>
      <c r="Q338" s="24"/>
      <c r="R338" s="24"/>
      <c r="S338" s="24"/>
      <c r="T338" s="24"/>
    </row>
    <row r="339" spans="1:20" s="4" customFormat="1" ht="15" customHeight="1">
      <c r="A339" s="21"/>
      <c r="D339" s="22"/>
      <c r="E339" s="97"/>
      <c r="F339" s="23"/>
      <c r="G339" s="23"/>
      <c r="H339" s="23"/>
      <c r="I339" s="24"/>
      <c r="J339" s="24"/>
      <c r="K339" s="24"/>
      <c r="L339" s="24"/>
      <c r="M339" s="24"/>
      <c r="N339" s="23"/>
      <c r="O339" s="23"/>
      <c r="P339" s="23"/>
      <c r="Q339" s="24"/>
      <c r="R339" s="24"/>
      <c r="S339" s="24"/>
      <c r="T339" s="24"/>
    </row>
    <row r="340" spans="1:20" s="4" customFormat="1" ht="15" customHeight="1">
      <c r="A340" s="21"/>
      <c r="D340" s="22"/>
      <c r="E340" s="97"/>
      <c r="F340" s="23"/>
      <c r="G340" s="23"/>
      <c r="H340" s="23"/>
      <c r="I340" s="24"/>
      <c r="J340" s="24"/>
      <c r="K340" s="24"/>
      <c r="L340" s="24"/>
      <c r="M340" s="24"/>
      <c r="N340" s="23"/>
      <c r="O340" s="23"/>
      <c r="P340" s="23"/>
      <c r="Q340" s="24"/>
      <c r="R340" s="24"/>
      <c r="S340" s="24"/>
      <c r="T340" s="24"/>
    </row>
    <row r="341" spans="1:20" s="4" customFormat="1" ht="15" customHeight="1">
      <c r="A341" s="21"/>
      <c r="D341" s="22"/>
      <c r="E341" s="97"/>
      <c r="F341" s="23"/>
      <c r="G341" s="23"/>
      <c r="H341" s="23"/>
      <c r="I341" s="24"/>
      <c r="J341" s="24"/>
      <c r="K341" s="24"/>
      <c r="L341" s="24"/>
      <c r="M341" s="24"/>
      <c r="N341" s="23"/>
      <c r="O341" s="23"/>
      <c r="P341" s="23"/>
      <c r="Q341" s="24"/>
      <c r="R341" s="24"/>
      <c r="S341" s="24"/>
      <c r="T341" s="24"/>
    </row>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sheetData>
  <sheetProtection/>
  <autoFilter ref="A1:L841"/>
  <mergeCells count="16">
    <mergeCell ref="A2:A4"/>
    <mergeCell ref="B2:B4"/>
    <mergeCell ref="C2:D4"/>
    <mergeCell ref="F2:L2"/>
    <mergeCell ref="N2:T2"/>
    <mergeCell ref="U2:U4"/>
    <mergeCell ref="E2:E4"/>
    <mergeCell ref="V2:V4"/>
    <mergeCell ref="W2:W4"/>
    <mergeCell ref="G3:I3"/>
    <mergeCell ref="Y2:Y4"/>
    <mergeCell ref="Z2:Z4"/>
    <mergeCell ref="J3:L3"/>
    <mergeCell ref="O3:Q3"/>
    <mergeCell ref="R3:T3"/>
    <mergeCell ref="X2:X4"/>
  </mergeCells>
  <dataValidations count="1">
    <dataValidation allowBlank="1" showInputMessage="1" showErrorMessage="1" sqref="D32"/>
  </dataValidations>
  <printOptions horizontalCentered="1"/>
  <pageMargins left="0.1968503937007874" right="0.1968503937007874" top="0.5905511811023623" bottom="0.1968503937007874" header="0.31496062992125984" footer="0.5118110236220472"/>
  <pageSetup horizontalDpi="300" verticalDpi="300" orientation="landscape" paperSize="9" scale="40"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2016-07-05T07:55:50Z</cp:lastPrinted>
  <dcterms:created xsi:type="dcterms:W3CDTF">2006-12-11T05:48:40Z</dcterms:created>
  <dcterms:modified xsi:type="dcterms:W3CDTF">2017-02-14T00:13:33Z</dcterms:modified>
  <cp:category/>
  <cp:version/>
  <cp:contentType/>
  <cp:contentStatus/>
</cp:coreProperties>
</file>